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39" firstSheet="1" activeTab="6"/>
  </bookViews>
  <sheets>
    <sheet name="Bgrupa_meiten" sheetId="1" state="hidden" r:id="rId1"/>
    <sheet name="BGrupaM" sheetId="2" r:id="rId2"/>
    <sheet name="Bgrupa_z&amp;j" sheetId="3" r:id="rId3"/>
    <sheet name="CGrupa_meiten" sheetId="4" r:id="rId4"/>
    <sheet name="DGrupa_meitenees" sheetId="5" r:id="rId5"/>
    <sheet name="Cgrupa_z&amp;j" sheetId="6" r:id="rId6"/>
    <sheet name="DGrupa_zēni" sheetId="7" r:id="rId7"/>
  </sheets>
  <definedNames>
    <definedName name="_xlfn.RANK.AVG" hidden="1">#NAME?</definedName>
    <definedName name="_xlfn.RANK.EQ" hidden="1">#NAME?</definedName>
    <definedName name="_xlnm.Print_Area" localSheetId="4">'DGrupa_meitenees'!$A$1:$U$26</definedName>
    <definedName name="_xlnm.Print_Area" localSheetId="6">'DGrupa_zēni'!$A$1:$U$24</definedName>
  </definedNames>
  <calcPr fullCalcOnLoad="1"/>
</workbook>
</file>

<file path=xl/sharedStrings.xml><?xml version="1.0" encoding="utf-8"?>
<sst xmlns="http://schemas.openxmlformats.org/spreadsheetml/2006/main" count="487" uniqueCount="144">
  <si>
    <t>grupa</t>
  </si>
  <si>
    <t>TIESNEŠA TEHNIKAS KARTE</t>
  </si>
  <si>
    <t>Sasaites Nr.</t>
  </si>
  <si>
    <t>Komanda</t>
  </si>
  <si>
    <r>
      <t>Dalībniek</t>
    </r>
    <r>
      <rPr>
        <sz val="12"/>
        <color indexed="8"/>
        <rFont val="Times New Roman"/>
        <family val="1"/>
      </rPr>
      <t>i</t>
    </r>
  </si>
  <si>
    <t xml:space="preserve">Sacensību noteikumu  neizpildīšana, kontrollaika pārsniegšana, ķiveres novilkšana atrodoties distancē, kontrolsvara pazaudēšana </t>
  </si>
  <si>
    <t>Nepareizi izpildīts tehnikas elements,         1 dal. noraušanās,  pārtraukta drošināšana, drošināmais atkabina drošināšanas virvi, bojā tiesnešu inventāru</t>
  </si>
  <si>
    <t>Nepareiza/pārtraukta došināšana,  dulferis bez cimdiem,  drošināšana nav caur punktu, nozaudēts  inventārs</t>
  </si>
  <si>
    <t xml:space="preserve">Neaizskrūvēta karabīne, nesakārtots mezgls,  pārslodze, tiesneša palīdzība, </t>
  </si>
  <si>
    <t>SODA PUNKTU SUMMA</t>
  </si>
  <si>
    <t>REZULTĀTS</t>
  </si>
  <si>
    <t>VIETA</t>
  </si>
  <si>
    <t>Izlaists starpāķis,  nepareizi sasiets mezgls,  nav nostiprināts dulfera gals</t>
  </si>
  <si>
    <t xml:space="preserve">Soda laiks, ja pārsniegts KL </t>
  </si>
  <si>
    <t>Distances laiks</t>
  </si>
  <si>
    <t xml:space="preserve">Kopējais distances laiks </t>
  </si>
  <si>
    <t>Noņ.</t>
  </si>
  <si>
    <t>Daugmale</t>
  </si>
  <si>
    <t>Ēriks Usanovs</t>
  </si>
  <si>
    <t>RPPĢ</t>
  </si>
  <si>
    <t>Rezultātu aprēķina formula S =(t + 0,01 tN)</t>
  </si>
  <si>
    <t xml:space="preserve">Galvenais tiesnesis: __________________ </t>
  </si>
  <si>
    <t xml:space="preserve">  t – Laiks distancē</t>
  </si>
  <si>
    <t>N –Soda punktu summa</t>
  </si>
  <si>
    <t>Inta Ivanova</t>
  </si>
  <si>
    <t>Ilze Vaivode</t>
  </si>
  <si>
    <t xml:space="preserve">
</t>
  </si>
  <si>
    <t>Edgars Feldmanis</t>
  </si>
  <si>
    <t>Patriks Putniņš</t>
  </si>
  <si>
    <t>Jēkabs Puhovs</t>
  </si>
  <si>
    <t>Laura Skrūskopa</t>
  </si>
  <si>
    <t>Anna Farenhorste</t>
  </si>
  <si>
    <t>Laura Diāna Apsīte</t>
  </si>
  <si>
    <t>2.distance</t>
  </si>
  <si>
    <t>N.p.k.</t>
  </si>
  <si>
    <t>Vārds, Uzvārds</t>
  </si>
  <si>
    <t>Kopsumma</t>
  </si>
  <si>
    <t>Vieta</t>
  </si>
  <si>
    <t>Gala rezultāti</t>
  </si>
  <si>
    <t>vieta 1.distancē</t>
  </si>
  <si>
    <t>vieta 2.distancē</t>
  </si>
  <si>
    <t>Rīgas atklātās sacensības alpīnisma tehnikā 2017. gada 12.janvārī</t>
  </si>
  <si>
    <t>C grupas zēni</t>
  </si>
  <si>
    <t>B grupas zēni</t>
  </si>
  <si>
    <t xml:space="preserve">Rīgas atklātās sacensības alpīnisma tehnikā </t>
  </si>
  <si>
    <t>D grupa meitenes</t>
  </si>
  <si>
    <t>Dalībnieki</t>
  </si>
  <si>
    <t>Dzimšanas gads</t>
  </si>
  <si>
    <t>Distance 4</t>
  </si>
  <si>
    <t>Laiks</t>
  </si>
  <si>
    <t>Sodi</t>
  </si>
  <si>
    <t>vieta</t>
  </si>
  <si>
    <t>Simona Pūpola</t>
  </si>
  <si>
    <t>Beāte Lejiete</t>
  </si>
  <si>
    <t>I</t>
  </si>
  <si>
    <t>II</t>
  </si>
  <si>
    <t>Tīna Marta Mikulāne</t>
  </si>
  <si>
    <t>Līva Dorila</t>
  </si>
  <si>
    <t>III</t>
  </si>
  <si>
    <t>Darja Jarovicina</t>
  </si>
  <si>
    <t>1 soda punkts - 10 sekundes</t>
  </si>
  <si>
    <t>D grupa zēni</t>
  </si>
  <si>
    <t>Punktu summa</t>
  </si>
  <si>
    <t>Laiks kopā</t>
  </si>
  <si>
    <t>Kārlis Fricis Mikulāns</t>
  </si>
  <si>
    <t>Šķērslis</t>
  </si>
  <si>
    <t>Neko neredzu</t>
  </si>
  <si>
    <t>Traverss</t>
  </si>
  <si>
    <t>Kristers Šveds</t>
  </si>
  <si>
    <t xml:space="preserve">Miks Roberts Gulbis </t>
  </si>
  <si>
    <t>Kristians Upenieks</t>
  </si>
  <si>
    <t>Dāvis Jansons</t>
  </si>
  <si>
    <t>Jana Litvingvo</t>
  </si>
  <si>
    <t>Una Mežale</t>
  </si>
  <si>
    <t>Elvija Tūce</t>
  </si>
  <si>
    <t>Elēna Naula Jēruma</t>
  </si>
  <si>
    <t>Adriana Krēgere</t>
  </si>
  <si>
    <t>Rēzija Rakstiņa</t>
  </si>
  <si>
    <t>Kristīne Rjaboka</t>
  </si>
  <si>
    <t>Tomass Dilāns</t>
  </si>
  <si>
    <t>Mikus Dilāns</t>
  </si>
  <si>
    <t>ĀK</t>
  </si>
  <si>
    <t>Irīna Kostigova</t>
  </si>
  <si>
    <t>Mārtiņš Aržanduskis</t>
  </si>
  <si>
    <t>Dmitrijs Sevankajevs</t>
  </si>
  <si>
    <t>Artjoms Andrejevs</t>
  </si>
  <si>
    <t>Aleksejs Dedelis</t>
  </si>
  <si>
    <t>1 sods = 10 sek</t>
  </si>
  <si>
    <t>Punkti par distanci</t>
  </si>
  <si>
    <t>Nauris Maslauskis</t>
  </si>
  <si>
    <t>Evija Misa</t>
  </si>
  <si>
    <t>Kristaps Misa</t>
  </si>
  <si>
    <t>Matīss Toms Mickus</t>
  </si>
  <si>
    <t>Lauris Kazluskis</t>
  </si>
  <si>
    <t>Izloze (etaps/distance)</t>
  </si>
  <si>
    <t>1/5</t>
  </si>
  <si>
    <t>2/5</t>
  </si>
  <si>
    <t>1/1</t>
  </si>
  <si>
    <t>2/3</t>
  </si>
  <si>
    <t>3/6</t>
  </si>
  <si>
    <t>3.distance. Grūtā kāpšana - viena virve (15.punkti)</t>
  </si>
  <si>
    <t>Madara Krūmiņa</t>
  </si>
  <si>
    <t>1/3</t>
  </si>
  <si>
    <t>Elza Elizabete Baraka</t>
  </si>
  <si>
    <t>Liene Vaitkeviča</t>
  </si>
  <si>
    <t>1/4</t>
  </si>
  <si>
    <t>3/1</t>
  </si>
  <si>
    <t>2/1</t>
  </si>
  <si>
    <t>Elīna Daugina</t>
  </si>
  <si>
    <t>3/4</t>
  </si>
  <si>
    <t>Agnese Strode</t>
  </si>
  <si>
    <t>Marta Vītola</t>
  </si>
  <si>
    <t>2/6</t>
  </si>
  <si>
    <t>2. distance. Mapi (20 punkti)</t>
  </si>
  <si>
    <t>DISTANCES LAIKS</t>
  </si>
  <si>
    <t>KOPĀ DISTANCES LAIKS</t>
  </si>
  <si>
    <t>REZULTĀTI KOPĀ</t>
  </si>
  <si>
    <t>SODA PUNKTI KOPĀ</t>
  </si>
  <si>
    <t>REZULTĀTS KOPĀ</t>
  </si>
  <si>
    <t>KOPĒJAIS LAIKS</t>
  </si>
  <si>
    <t>DISTANČU SKAITS</t>
  </si>
  <si>
    <t xml:space="preserve"> DISTANČU SKAITS</t>
  </si>
  <si>
    <t>Remoss</t>
  </si>
  <si>
    <t>Laura Soloveika</t>
  </si>
  <si>
    <t>Laura Gaisiņa</t>
  </si>
  <si>
    <t>6. Distance. Drytools (10 punkti)</t>
  </si>
  <si>
    <t>5.distance. Ierobežojums. (15 punkti)</t>
  </si>
  <si>
    <t>4. distance. Glābšanas darbi (20 punkti)</t>
  </si>
  <si>
    <t>3.distance. Grūtā kāpšana - viena virve (15 punkti)</t>
  </si>
  <si>
    <t>1. distance Speleo elements (20 punkti)</t>
  </si>
  <si>
    <t>Lāsma Medaine</t>
  </si>
  <si>
    <t>Noņ</t>
  </si>
  <si>
    <t>Jēkabs Laime</t>
  </si>
  <si>
    <t>N/V</t>
  </si>
  <si>
    <t>Alisa Burkeviča</t>
  </si>
  <si>
    <t>Kristīne Raize</t>
  </si>
  <si>
    <t>Alīna Vīksnīte</t>
  </si>
  <si>
    <t>1.distance - Drytools</t>
  </si>
  <si>
    <t>1.distance - Draytools</t>
  </si>
  <si>
    <t>2017. gada 11. februārī</t>
  </si>
  <si>
    <t>Rīgas atklātās sacensības alpīnisma tehnikā 2017. gada 12.februārī</t>
  </si>
  <si>
    <t>Rīgas atklātās sacensības alpīnisma tehnikā 2017. gada 12. februārī</t>
  </si>
  <si>
    <t>2017.gada 11. febrārī</t>
  </si>
  <si>
    <t>2017.gada 11. februārī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</si>
</sst>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[$Ls-426]\ #,##0.00;[Red][$Ls-426]&quot; -&quot;#,##0.00"/>
    <numFmt numFmtId="172" formatCode="[$-426]dddd\,\ yyyy&quot;. gada &quot;d\.\ mmmm"/>
    <numFmt numFmtId="173" formatCode="[$-F400]h:mm:ss\ AM/PM"/>
    <numFmt numFmtId="174" formatCode="0_ ;[Red]\-0\ 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45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7" fontId="9" fillId="0" borderId="21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7" fontId="10" fillId="0" borderId="21" xfId="0" applyNumberFormat="1" applyFont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45" fontId="9" fillId="0" borderId="21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5" fontId="9" fillId="0" borderId="15" xfId="0" applyNumberFormat="1" applyFont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7" fontId="9" fillId="0" borderId="22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7" fontId="10" fillId="0" borderId="22" xfId="0" applyNumberFormat="1" applyFont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45" fontId="9" fillId="0" borderId="22" xfId="0" applyNumberFormat="1" applyFont="1" applyBorder="1" applyAlignment="1">
      <alignment vertical="center" wrapText="1"/>
    </xf>
    <xf numFmtId="45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5" fontId="9" fillId="0" borderId="14" xfId="0" applyNumberFormat="1" applyFont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0" borderId="14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47" fontId="9" fillId="33" borderId="21" xfId="0" applyNumberFormat="1" applyFont="1" applyFill="1" applyBorder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45" fontId="7" fillId="0" borderId="0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21" fontId="0" fillId="0" borderId="0" xfId="0" applyNumberFormat="1" applyAlignment="1">
      <alignment/>
    </xf>
    <xf numFmtId="0" fontId="18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11" fillId="33" borderId="15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38" fillId="34" borderId="0" xfId="0" applyFont="1" applyFill="1" applyAlignment="1">
      <alignment/>
    </xf>
    <xf numFmtId="0" fontId="38" fillId="34" borderId="12" xfId="0" applyFont="1" applyFill="1" applyBorder="1" applyAlignment="1">
      <alignment/>
    </xf>
    <xf numFmtId="0" fontId="55" fillId="34" borderId="15" xfId="0" applyFont="1" applyFill="1" applyBorder="1" applyAlignment="1">
      <alignment horizontal="center" vertical="center" textRotation="90" wrapText="1"/>
    </xf>
    <xf numFmtId="0" fontId="38" fillId="34" borderId="0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textRotation="90" wrapText="1"/>
    </xf>
    <xf numFmtId="0" fontId="11" fillId="33" borderId="26" xfId="0" applyFont="1" applyFill="1" applyBorder="1" applyAlignment="1">
      <alignment horizontal="center" vertical="center" textRotation="90" wrapText="1"/>
    </xf>
    <xf numFmtId="0" fontId="11" fillId="33" borderId="27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55" fillId="3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170" fontId="10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171" fontId="10" fillId="0" borderId="15" xfId="0" applyNumberFormat="1" applyFont="1" applyBorder="1" applyAlignment="1">
      <alignment horizontal="center" vertical="center" wrapText="1"/>
    </xf>
    <xf numFmtId="171" fontId="7" fillId="0" borderId="3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8" borderId="25" xfId="0" applyFont="1" applyFill="1" applyBorder="1" applyAlignment="1">
      <alignment horizontal="center" vertical="center" wrapText="1"/>
    </xf>
    <xf numFmtId="0" fontId="10" fillId="38" borderId="34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10" fillId="15" borderId="25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1" xfId="0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47" fontId="10" fillId="0" borderId="14" xfId="0" applyNumberFormat="1" applyFont="1" applyBorder="1" applyAlignment="1">
      <alignment horizontal="center" vertical="center" wrapText="1"/>
    </xf>
    <xf numFmtId="47" fontId="10" fillId="0" borderId="16" xfId="0" applyNumberFormat="1" applyFont="1" applyBorder="1" applyAlignment="1">
      <alignment horizontal="center" vertical="center" wrapText="1"/>
    </xf>
    <xf numFmtId="174" fontId="10" fillId="33" borderId="36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1" fillId="33" borderId="38" xfId="0" applyNumberFormat="1" applyFont="1" applyFill="1" applyBorder="1" applyAlignment="1">
      <alignment horizontal="center" vertical="center" wrapText="1"/>
    </xf>
    <xf numFmtId="0" fontId="11" fillId="33" borderId="39" xfId="0" applyNumberFormat="1" applyFont="1" applyFill="1" applyBorder="1" applyAlignment="1">
      <alignment horizontal="center" vertical="center" wrapText="1"/>
    </xf>
    <xf numFmtId="174" fontId="10" fillId="33" borderId="37" xfId="0" applyNumberFormat="1" applyFont="1" applyFill="1" applyBorder="1" applyAlignment="1">
      <alignment horizontal="center" vertical="center" wrapText="1"/>
    </xf>
    <xf numFmtId="47" fontId="10" fillId="0" borderId="15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47" fontId="10" fillId="33" borderId="15" xfId="0" applyNumberFormat="1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textRotation="90" wrapText="1"/>
    </xf>
    <xf numFmtId="0" fontId="11" fillId="33" borderId="44" xfId="0" applyFont="1" applyFill="1" applyBorder="1" applyAlignment="1">
      <alignment horizontal="center" vertical="center" textRotation="90" wrapText="1"/>
    </xf>
    <xf numFmtId="0" fontId="11" fillId="33" borderId="45" xfId="0" applyFont="1" applyFill="1" applyBorder="1" applyAlignment="1">
      <alignment horizontal="center" vertical="center" textRotation="90" wrapText="1"/>
    </xf>
    <xf numFmtId="0" fontId="11" fillId="33" borderId="27" xfId="0" applyFont="1" applyFill="1" applyBorder="1" applyAlignment="1">
      <alignment horizontal="center" vertical="center" textRotation="90" wrapText="1"/>
    </xf>
    <xf numFmtId="47" fontId="10" fillId="33" borderId="42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textRotation="90" wrapText="1"/>
    </xf>
    <xf numFmtId="0" fontId="55" fillId="34" borderId="16" xfId="0" applyFont="1" applyFill="1" applyBorder="1" applyAlignment="1">
      <alignment horizontal="center" vertical="center" textRotation="90" wrapText="1"/>
    </xf>
    <xf numFmtId="47" fontId="10" fillId="33" borderId="14" xfId="0" applyNumberFormat="1" applyFont="1" applyFill="1" applyBorder="1" applyAlignment="1">
      <alignment horizontal="center" vertical="center" wrapText="1"/>
    </xf>
    <xf numFmtId="47" fontId="10" fillId="33" borderId="16" xfId="0" applyNumberFormat="1" applyFont="1" applyFill="1" applyBorder="1" applyAlignment="1">
      <alignment horizontal="center" vertical="center" wrapText="1"/>
    </xf>
    <xf numFmtId="0" fontId="56" fillId="34" borderId="14" xfId="0" applyNumberFormat="1" applyFont="1" applyFill="1" applyBorder="1" applyAlignment="1">
      <alignment horizontal="center" vertical="center" wrapText="1"/>
    </xf>
    <xf numFmtId="0" fontId="56" fillId="34" borderId="16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35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174" fontId="10" fillId="33" borderId="14" xfId="0" applyNumberFormat="1" applyFont="1" applyFill="1" applyBorder="1" applyAlignment="1">
      <alignment horizontal="center" vertical="center" wrapText="1"/>
    </xf>
    <xf numFmtId="21" fontId="16" fillId="0" borderId="1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45" fontId="10" fillId="0" borderId="15" xfId="0" applyNumberFormat="1" applyFont="1" applyBorder="1" applyAlignment="1">
      <alignment horizontal="center" vertical="center" wrapText="1"/>
    </xf>
    <xf numFmtId="21" fontId="56" fillId="0" borderId="15" xfId="0" applyNumberFormat="1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 textRotation="90" wrapText="1"/>
    </xf>
    <xf numFmtId="0" fontId="14" fillId="0" borderId="52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47" fontId="9" fillId="0" borderId="47" xfId="0" applyNumberFormat="1" applyFont="1" applyBorder="1" applyAlignment="1">
      <alignment horizontal="center" vertical="center" wrapText="1"/>
    </xf>
    <xf numFmtId="47" fontId="9" fillId="0" borderId="49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47" fontId="10" fillId="33" borderId="22" xfId="0" applyNumberFormat="1" applyFont="1" applyFill="1" applyBorder="1" applyAlignment="1">
      <alignment horizontal="center" vertical="center" wrapText="1"/>
    </xf>
    <xf numFmtId="47" fontId="10" fillId="33" borderId="55" xfId="0" applyNumberFormat="1" applyFont="1" applyFill="1" applyBorder="1" applyAlignment="1">
      <alignment horizontal="center" vertical="center" wrapText="1"/>
    </xf>
    <xf numFmtId="0" fontId="20" fillId="33" borderId="57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53" xfId="0" applyFont="1" applyBorder="1" applyAlignment="1">
      <alignment horizontal="center" vertical="center" textRotation="90" wrapText="1"/>
    </xf>
    <xf numFmtId="45" fontId="9" fillId="0" borderId="47" xfId="0" applyNumberFormat="1" applyFont="1" applyBorder="1" applyAlignment="1">
      <alignment horizontal="center" vertical="center" wrapText="1"/>
    </xf>
    <xf numFmtId="45" fontId="9" fillId="0" borderId="49" xfId="0" applyNumberFormat="1" applyFont="1" applyBorder="1" applyAlignment="1">
      <alignment horizontal="center" vertical="center" wrapText="1"/>
    </xf>
    <xf numFmtId="45" fontId="9" fillId="0" borderId="22" xfId="0" applyNumberFormat="1" applyFont="1" applyBorder="1" applyAlignment="1">
      <alignment horizontal="center" vertical="center" wrapText="1"/>
    </xf>
    <xf numFmtId="45" fontId="9" fillId="0" borderId="55" xfId="0" applyNumberFormat="1" applyFont="1" applyBorder="1" applyAlignment="1">
      <alignment horizontal="center" vertical="center" wrapText="1"/>
    </xf>
    <xf numFmtId="45" fontId="9" fillId="0" borderId="58" xfId="0" applyNumberFormat="1" applyFont="1" applyBorder="1" applyAlignment="1">
      <alignment horizontal="center" vertical="center" wrapText="1"/>
    </xf>
    <xf numFmtId="45" fontId="9" fillId="0" borderId="59" xfId="0" applyNumberFormat="1" applyFont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5" fontId="10" fillId="33" borderId="22" xfId="0" applyNumberFormat="1" applyFont="1" applyFill="1" applyBorder="1" applyAlignment="1">
      <alignment horizontal="center" vertical="center" wrapText="1"/>
    </xf>
    <xf numFmtId="45" fontId="10" fillId="33" borderId="55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21" fontId="9" fillId="0" borderId="22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21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86" zoomScaleNormal="86" zoomScalePageLayoutView="0" workbookViewId="0" topLeftCell="A1">
      <selection activeCell="C1" sqref="C1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7.28125" style="0" customWidth="1"/>
    <col min="5" max="5" width="8.28125" style="0" customWidth="1"/>
    <col min="6" max="6" width="7.28125" style="0" customWidth="1"/>
    <col min="7" max="7" width="7.7109375" style="0" customWidth="1"/>
    <col min="8" max="8" width="7.00390625" style="0" customWidth="1"/>
    <col min="9" max="10" width="6.57421875" style="0" customWidth="1"/>
    <col min="11" max="11" width="7.140625" style="0" customWidth="1"/>
    <col min="12" max="12" width="7.00390625" style="0" customWidth="1"/>
    <col min="13" max="14" width="7.28125" style="0" customWidth="1"/>
    <col min="15" max="16" width="0" style="0" hidden="1" customWidth="1"/>
    <col min="21" max="22" width="10.421875" style="0" customWidth="1"/>
    <col min="23" max="23" width="13.00390625" style="0" customWidth="1"/>
  </cols>
  <sheetData>
    <row r="1" spans="2:11" ht="21">
      <c r="B1" s="1"/>
      <c r="C1" s="2" t="s">
        <v>41</v>
      </c>
      <c r="D1" s="1"/>
      <c r="E1" s="1"/>
      <c r="F1" s="1"/>
      <c r="G1" s="1"/>
      <c r="H1" s="3"/>
      <c r="I1" s="4"/>
      <c r="J1" s="4"/>
      <c r="K1" s="4"/>
    </row>
    <row r="2" spans="2:12" ht="15" customHeight="1">
      <c r="B2" s="115" t="s">
        <v>0</v>
      </c>
      <c r="C2" s="115"/>
      <c r="E2" s="116" t="s">
        <v>1</v>
      </c>
      <c r="F2" s="116"/>
      <c r="G2" s="116"/>
      <c r="H2" s="116"/>
      <c r="I2" s="116"/>
      <c r="J2" s="116"/>
      <c r="K2" s="116"/>
      <c r="L2" s="116"/>
    </row>
    <row r="3" spans="1:12" ht="15" customHeight="1">
      <c r="A3" s="5"/>
      <c r="B3" s="115"/>
      <c r="C3" s="115"/>
      <c r="D3" s="6"/>
      <c r="E3" s="116"/>
      <c r="F3" s="116"/>
      <c r="G3" s="116"/>
      <c r="H3" s="116"/>
      <c r="I3" s="116"/>
      <c r="J3" s="116"/>
      <c r="K3" s="116"/>
      <c r="L3" s="116"/>
    </row>
    <row r="4" spans="2:16" ht="0.75" customHeight="1"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.75" customHeight="1" hidden="1">
      <c r="A5" s="117" t="s">
        <v>2</v>
      </c>
      <c r="B5" s="118" t="s">
        <v>3</v>
      </c>
      <c r="C5" s="118" t="s">
        <v>4</v>
      </c>
      <c r="D5" s="119" t="s">
        <v>5</v>
      </c>
      <c r="E5" s="119" t="s">
        <v>6</v>
      </c>
      <c r="F5" s="120" t="s">
        <v>7</v>
      </c>
      <c r="G5" s="11"/>
      <c r="H5" s="121" t="s">
        <v>8</v>
      </c>
      <c r="I5" s="122" t="s">
        <v>9</v>
      </c>
      <c r="J5" s="12"/>
      <c r="K5" s="12"/>
      <c r="L5" s="12"/>
      <c r="M5" s="123" t="s">
        <v>10</v>
      </c>
      <c r="N5" s="123" t="s">
        <v>11</v>
      </c>
      <c r="O5" s="13"/>
      <c r="P5" s="14"/>
    </row>
    <row r="6" spans="1:16" ht="302.25" thickBot="1">
      <c r="A6" s="117"/>
      <c r="B6" s="118"/>
      <c r="C6" s="118"/>
      <c r="D6" s="119"/>
      <c r="E6" s="119"/>
      <c r="F6" s="119"/>
      <c r="G6" s="15" t="s">
        <v>12</v>
      </c>
      <c r="H6" s="121"/>
      <c r="I6" s="122"/>
      <c r="J6" s="12" t="s">
        <v>13</v>
      </c>
      <c r="K6" s="12" t="s">
        <v>14</v>
      </c>
      <c r="L6" s="12" t="s">
        <v>15</v>
      </c>
      <c r="M6" s="123"/>
      <c r="N6" s="123"/>
      <c r="O6" s="14"/>
      <c r="P6" s="14"/>
    </row>
    <row r="7" spans="1:16" ht="17.25" customHeight="1" thickBot="1">
      <c r="A7" s="117"/>
      <c r="B7" s="118"/>
      <c r="C7" s="118"/>
      <c r="D7" s="16" t="s">
        <v>16</v>
      </c>
      <c r="E7" s="16">
        <v>10</v>
      </c>
      <c r="F7" s="17">
        <v>5</v>
      </c>
      <c r="G7" s="17">
        <v>3</v>
      </c>
      <c r="H7" s="17">
        <v>1</v>
      </c>
      <c r="I7" s="18"/>
      <c r="J7" s="19"/>
      <c r="K7" s="19"/>
      <c r="L7" s="19"/>
      <c r="M7" s="20"/>
      <c r="N7" s="18"/>
      <c r="O7" s="14"/>
      <c r="P7" s="14"/>
    </row>
    <row r="8" spans="1:19" ht="17.25" customHeight="1" thickBot="1">
      <c r="A8" s="124">
        <v>1</v>
      </c>
      <c r="B8" s="125"/>
      <c r="C8" s="21"/>
      <c r="D8" s="19"/>
      <c r="E8" s="19"/>
      <c r="F8" s="19"/>
      <c r="G8" s="19"/>
      <c r="H8" s="19"/>
      <c r="I8" s="126"/>
      <c r="J8" s="127"/>
      <c r="K8" s="127"/>
      <c r="L8" s="128"/>
      <c r="M8" s="128"/>
      <c r="N8" s="129"/>
      <c r="R8" s="22"/>
      <c r="S8" s="22"/>
    </row>
    <row r="9" spans="1:14" ht="17.25" customHeight="1" thickBot="1">
      <c r="A9" s="124"/>
      <c r="B9" s="125"/>
      <c r="C9" s="23"/>
      <c r="D9" s="19"/>
      <c r="E9" s="19"/>
      <c r="F9" s="19"/>
      <c r="G9" s="19"/>
      <c r="H9" s="19"/>
      <c r="I9" s="126"/>
      <c r="J9" s="127"/>
      <c r="K9" s="127"/>
      <c r="L9" s="128"/>
      <c r="M9" s="128"/>
      <c r="N9" s="129"/>
    </row>
    <row r="10" spans="1:14" ht="17.25" customHeight="1" thickBot="1">
      <c r="A10" s="124">
        <v>2</v>
      </c>
      <c r="B10" s="125"/>
      <c r="C10" s="21"/>
      <c r="D10" s="19"/>
      <c r="E10" s="19"/>
      <c r="F10" s="19"/>
      <c r="G10" s="19"/>
      <c r="H10" s="19"/>
      <c r="I10" s="126"/>
      <c r="J10" s="130"/>
      <c r="K10" s="130"/>
      <c r="L10" s="128"/>
      <c r="M10" s="128"/>
      <c r="N10" s="129"/>
    </row>
    <row r="11" spans="1:14" ht="17.25" customHeight="1" thickBot="1">
      <c r="A11" s="124"/>
      <c r="B11" s="125"/>
      <c r="C11" s="21"/>
      <c r="D11" s="19"/>
      <c r="E11" s="19"/>
      <c r="F11" s="19"/>
      <c r="G11" s="19"/>
      <c r="H11" s="19"/>
      <c r="I11" s="126"/>
      <c r="J11" s="130"/>
      <c r="K11" s="130"/>
      <c r="L11" s="128"/>
      <c r="M11" s="128"/>
      <c r="N11" s="129"/>
    </row>
    <row r="12" spans="1:14" ht="17.25" customHeight="1" thickBot="1">
      <c r="A12" s="124">
        <v>3</v>
      </c>
      <c r="B12" s="125"/>
      <c r="C12" s="24"/>
      <c r="D12" s="19"/>
      <c r="E12" s="19"/>
      <c r="F12" s="19"/>
      <c r="G12" s="19"/>
      <c r="H12" s="19"/>
      <c r="I12" s="126"/>
      <c r="J12" s="131"/>
      <c r="K12" s="131"/>
      <c r="L12" s="128"/>
      <c r="M12" s="128"/>
      <c r="N12" s="129"/>
    </row>
    <row r="13" spans="1:14" ht="17.25" customHeight="1" thickBot="1">
      <c r="A13" s="124"/>
      <c r="B13" s="125"/>
      <c r="C13" s="21"/>
      <c r="D13" s="19"/>
      <c r="E13" s="19"/>
      <c r="F13" s="19"/>
      <c r="G13" s="19"/>
      <c r="H13" s="19"/>
      <c r="I13" s="126"/>
      <c r="J13" s="131"/>
      <c r="K13" s="131"/>
      <c r="L13" s="128"/>
      <c r="M13" s="128"/>
      <c r="N13" s="129"/>
    </row>
    <row r="14" spans="1:14" ht="17.25" customHeight="1" thickBot="1">
      <c r="A14" s="124">
        <v>4</v>
      </c>
      <c r="B14" s="125"/>
      <c r="C14" s="21"/>
      <c r="D14" s="19"/>
      <c r="E14" s="19"/>
      <c r="F14" s="19"/>
      <c r="G14" s="19"/>
      <c r="H14" s="19"/>
      <c r="I14" s="126"/>
      <c r="J14" s="131"/>
      <c r="K14" s="131"/>
      <c r="L14" s="128"/>
      <c r="M14" s="128"/>
      <c r="N14" s="129"/>
    </row>
    <row r="15" spans="1:14" ht="17.25" customHeight="1" thickBot="1">
      <c r="A15" s="124"/>
      <c r="B15" s="125"/>
      <c r="C15" s="21"/>
      <c r="D15" s="19"/>
      <c r="E15" s="19"/>
      <c r="F15" s="19"/>
      <c r="G15" s="19"/>
      <c r="H15" s="19"/>
      <c r="I15" s="126"/>
      <c r="J15" s="131"/>
      <c r="K15" s="131"/>
      <c r="L15" s="128"/>
      <c r="M15" s="128"/>
      <c r="N15" s="129"/>
    </row>
    <row r="16" spans="1:14" ht="17.25" customHeight="1" thickBot="1">
      <c r="A16" s="124">
        <v>5</v>
      </c>
      <c r="B16" s="125"/>
      <c r="C16" s="21"/>
      <c r="D16" s="19"/>
      <c r="E16" s="19"/>
      <c r="F16" s="19"/>
      <c r="G16" s="19"/>
      <c r="H16" s="19"/>
      <c r="I16" s="126"/>
      <c r="J16" s="127"/>
      <c r="K16" s="127"/>
      <c r="L16" s="128"/>
      <c r="M16" s="128"/>
      <c r="N16" s="129"/>
    </row>
    <row r="17" spans="1:14" ht="17.25" customHeight="1" thickBot="1">
      <c r="A17" s="124"/>
      <c r="B17" s="125"/>
      <c r="C17" s="21"/>
      <c r="D17" s="19"/>
      <c r="E17" s="19"/>
      <c r="F17" s="19"/>
      <c r="G17" s="19"/>
      <c r="H17" s="19"/>
      <c r="I17" s="126"/>
      <c r="J17" s="127"/>
      <c r="K17" s="127"/>
      <c r="L17" s="128"/>
      <c r="M17" s="128"/>
      <c r="N17" s="129"/>
    </row>
    <row r="18" spans="1:14" ht="17.25" customHeight="1" thickBot="1">
      <c r="A18" s="124">
        <v>6</v>
      </c>
      <c r="B18" s="125"/>
      <c r="C18" s="21"/>
      <c r="D18" s="19"/>
      <c r="E18" s="19"/>
      <c r="F18" s="19"/>
      <c r="G18" s="19"/>
      <c r="H18" s="19"/>
      <c r="I18" s="126"/>
      <c r="J18" s="127"/>
      <c r="K18" s="127"/>
      <c r="L18" s="128"/>
      <c r="M18" s="128"/>
      <c r="N18" s="129"/>
    </row>
    <row r="19" spans="1:14" ht="17.25" customHeight="1" thickBot="1">
      <c r="A19" s="124"/>
      <c r="B19" s="125"/>
      <c r="C19" s="21"/>
      <c r="D19" s="19"/>
      <c r="E19" s="19"/>
      <c r="F19" s="19"/>
      <c r="G19" s="19"/>
      <c r="H19" s="19"/>
      <c r="I19" s="126"/>
      <c r="J19" s="127"/>
      <c r="K19" s="127"/>
      <c r="L19" s="128"/>
      <c r="M19" s="128"/>
      <c r="N19" s="129"/>
    </row>
    <row r="20" spans="1:14" ht="17.25" customHeight="1" thickBot="1">
      <c r="A20" s="124">
        <v>7</v>
      </c>
      <c r="B20" s="125"/>
      <c r="C20" s="21"/>
      <c r="D20" s="19"/>
      <c r="E20" s="19"/>
      <c r="F20" s="19"/>
      <c r="G20" s="19"/>
      <c r="H20" s="19"/>
      <c r="I20" s="126"/>
      <c r="J20" s="127"/>
      <c r="K20" s="127"/>
      <c r="L20" s="128"/>
      <c r="M20" s="128"/>
      <c r="N20" s="129"/>
    </row>
    <row r="21" spans="1:14" ht="17.25" customHeight="1" thickBot="1">
      <c r="A21" s="124"/>
      <c r="B21" s="125"/>
      <c r="C21" s="21"/>
      <c r="D21" s="19"/>
      <c r="E21" s="19"/>
      <c r="F21" s="19"/>
      <c r="G21" s="19"/>
      <c r="H21" s="19"/>
      <c r="I21" s="126"/>
      <c r="J21" s="127"/>
      <c r="K21" s="127"/>
      <c r="L21" s="128"/>
      <c r="M21" s="128"/>
      <c r="N21" s="129"/>
    </row>
    <row r="22" spans="1:14" ht="17.25" customHeight="1">
      <c r="A22" s="132"/>
      <c r="B22" s="133"/>
      <c r="C22" s="26"/>
      <c r="D22" s="27"/>
      <c r="E22" s="25"/>
      <c r="F22" s="25"/>
      <c r="G22" s="25"/>
      <c r="H22" s="25"/>
      <c r="I22" s="132"/>
      <c r="J22" s="132"/>
      <c r="K22" s="132"/>
      <c r="L22" s="132"/>
      <c r="M22" s="132"/>
      <c r="N22" s="132"/>
    </row>
    <row r="23" spans="1:14" ht="17.25" customHeight="1" thickBot="1">
      <c r="A23" s="132"/>
      <c r="B23" s="133"/>
      <c r="C23" s="28"/>
      <c r="D23" s="29"/>
      <c r="E23" s="29"/>
      <c r="F23" s="29"/>
      <c r="G23" s="29"/>
      <c r="H23" s="30"/>
      <c r="I23" s="132"/>
      <c r="J23" s="132"/>
      <c r="K23" s="132"/>
      <c r="L23" s="132"/>
      <c r="M23" s="132"/>
      <c r="N23" s="132"/>
    </row>
    <row r="24" spans="1:14" ht="17.25" customHeight="1" thickBot="1">
      <c r="A24" s="134"/>
      <c r="B24" s="135"/>
      <c r="C24" s="28"/>
      <c r="D24" s="29"/>
      <c r="E24" s="29"/>
      <c r="F24" s="29"/>
      <c r="G24" s="29"/>
      <c r="H24" s="30"/>
      <c r="I24" s="126"/>
      <c r="J24" s="127"/>
      <c r="K24" s="127"/>
      <c r="L24" s="128"/>
      <c r="M24" s="128"/>
      <c r="N24" s="129"/>
    </row>
    <row r="25" spans="1:14" ht="17.25" customHeight="1" thickBot="1">
      <c r="A25" s="134"/>
      <c r="B25" s="135"/>
      <c r="C25" s="28"/>
      <c r="D25" s="29"/>
      <c r="E25" s="29"/>
      <c r="F25" s="29"/>
      <c r="G25" s="29"/>
      <c r="H25" s="30"/>
      <c r="I25" s="126"/>
      <c r="J25" s="127"/>
      <c r="K25" s="127"/>
      <c r="L25" s="128"/>
      <c r="M25" s="128"/>
      <c r="N25" s="129"/>
    </row>
    <row r="26" spans="1:14" ht="17.25" customHeight="1" thickBot="1">
      <c r="A26" s="137"/>
      <c r="B26" s="135"/>
      <c r="C26" s="28"/>
      <c r="D26" s="29"/>
      <c r="E26" s="29"/>
      <c r="F26" s="29"/>
      <c r="G26" s="29"/>
      <c r="H26" s="30"/>
      <c r="I26" s="126"/>
      <c r="J26" s="127"/>
      <c r="K26" s="127"/>
      <c r="L26" s="128"/>
      <c r="M26" s="128"/>
      <c r="N26" s="129"/>
    </row>
    <row r="27" spans="1:14" ht="17.25" customHeight="1" thickBot="1">
      <c r="A27" s="137"/>
      <c r="B27" s="135"/>
      <c r="C27" s="28"/>
      <c r="D27" s="29"/>
      <c r="E27" s="29"/>
      <c r="F27" s="29"/>
      <c r="G27" s="29"/>
      <c r="H27" s="30"/>
      <c r="I27" s="126"/>
      <c r="J27" s="127"/>
      <c r="K27" s="127"/>
      <c r="L27" s="128"/>
      <c r="M27" s="128"/>
      <c r="N27" s="129"/>
    </row>
    <row r="28" spans="1:14" ht="17.25" customHeight="1" thickBot="1">
      <c r="A28" s="134"/>
      <c r="B28" s="135"/>
      <c r="C28" s="28"/>
      <c r="D28" s="29"/>
      <c r="E28" s="29"/>
      <c r="F28" s="29"/>
      <c r="G28" s="29"/>
      <c r="H28" s="30"/>
      <c r="I28" s="126"/>
      <c r="J28" s="127"/>
      <c r="K28" s="127"/>
      <c r="L28" s="136"/>
      <c r="M28" s="128"/>
      <c r="N28" s="129"/>
    </row>
    <row r="29" spans="1:14" ht="17.25" customHeight="1">
      <c r="A29" s="134"/>
      <c r="B29" s="135"/>
      <c r="C29" s="28"/>
      <c r="D29" s="29"/>
      <c r="E29" s="29"/>
      <c r="F29" s="29"/>
      <c r="G29" s="29"/>
      <c r="H29" s="30"/>
      <c r="I29" s="126"/>
      <c r="J29" s="127"/>
      <c r="K29" s="127"/>
      <c r="L29" s="136"/>
      <c r="M29" s="128"/>
      <c r="N29" s="129"/>
    </row>
    <row r="30" spans="1:14" ht="18" customHeight="1">
      <c r="A30" s="31"/>
      <c r="B30" s="14"/>
      <c r="C30" s="14"/>
      <c r="D30" s="14"/>
      <c r="E30" s="14"/>
      <c r="F30" s="14"/>
      <c r="G30" s="14"/>
      <c r="H30" s="14"/>
      <c r="I30" s="14"/>
      <c r="J30" s="13" t="s">
        <v>20</v>
      </c>
      <c r="K30" s="13"/>
      <c r="L30" s="13"/>
      <c r="M30" s="13"/>
      <c r="N30" s="13"/>
    </row>
    <row r="31" spans="1:14" ht="15.75" customHeight="1">
      <c r="A31" s="138" t="s">
        <v>21</v>
      </c>
      <c r="B31" s="138"/>
      <c r="C31" s="138"/>
      <c r="D31" s="138"/>
      <c r="E31" s="138"/>
      <c r="F31" s="138"/>
      <c r="G31" s="138"/>
      <c r="H31" s="138"/>
      <c r="I31" s="14"/>
      <c r="J31" s="14"/>
      <c r="K31" s="14"/>
      <c r="L31" s="139" t="s">
        <v>22</v>
      </c>
      <c r="M31" s="139"/>
      <c r="N31" s="139"/>
    </row>
    <row r="32" spans="1:14" ht="15.75" customHeight="1">
      <c r="A32" s="138"/>
      <c r="B32" s="138"/>
      <c r="C32" s="138"/>
      <c r="D32" s="138"/>
      <c r="E32" s="138"/>
      <c r="F32" s="138"/>
      <c r="G32" s="138"/>
      <c r="H32" s="138"/>
      <c r="I32" s="14"/>
      <c r="J32" s="14"/>
      <c r="K32" s="14"/>
      <c r="L32" s="139" t="s">
        <v>23</v>
      </c>
      <c r="M32" s="139"/>
      <c r="N32" s="139"/>
    </row>
  </sheetData>
  <sheetProtection selectLockedCells="1" selectUnlockedCells="1"/>
  <mergeCells count="103">
    <mergeCell ref="A31:H32"/>
    <mergeCell ref="L31:N31"/>
    <mergeCell ref="L32:N32"/>
    <mergeCell ref="M26:M27"/>
    <mergeCell ref="N26:N27"/>
    <mergeCell ref="A28:A29"/>
    <mergeCell ref="B28:B29"/>
    <mergeCell ref="I28:I29"/>
    <mergeCell ref="J28:J29"/>
    <mergeCell ref="K28:K29"/>
    <mergeCell ref="L28:L29"/>
    <mergeCell ref="M28:M29"/>
    <mergeCell ref="N28:N29"/>
    <mergeCell ref="A26:A27"/>
    <mergeCell ref="B26:B27"/>
    <mergeCell ref="I26:I27"/>
    <mergeCell ref="J26:J27"/>
    <mergeCell ref="K26:K27"/>
    <mergeCell ref="L26:L27"/>
    <mergeCell ref="M22:M23"/>
    <mergeCell ref="N22:N23"/>
    <mergeCell ref="A24:A25"/>
    <mergeCell ref="B24:B25"/>
    <mergeCell ref="I24:I25"/>
    <mergeCell ref="J24:J25"/>
    <mergeCell ref="K24:K25"/>
    <mergeCell ref="L24:L25"/>
    <mergeCell ref="M24:M25"/>
    <mergeCell ref="N24:N25"/>
    <mergeCell ref="A22:A23"/>
    <mergeCell ref="B22:B23"/>
    <mergeCell ref="I22:I23"/>
    <mergeCell ref="J22:J23"/>
    <mergeCell ref="K22:K23"/>
    <mergeCell ref="L22:L23"/>
    <mergeCell ref="M18:M19"/>
    <mergeCell ref="N18:N19"/>
    <mergeCell ref="A20:A21"/>
    <mergeCell ref="B20:B21"/>
    <mergeCell ref="I20:I21"/>
    <mergeCell ref="J20:J21"/>
    <mergeCell ref="K20:K21"/>
    <mergeCell ref="L20:L21"/>
    <mergeCell ref="M20:M21"/>
    <mergeCell ref="N20:N21"/>
    <mergeCell ref="A18:A19"/>
    <mergeCell ref="B18:B19"/>
    <mergeCell ref="I18:I19"/>
    <mergeCell ref="J18:J19"/>
    <mergeCell ref="K18:K19"/>
    <mergeCell ref="L18:L19"/>
    <mergeCell ref="M14:M15"/>
    <mergeCell ref="N14:N15"/>
    <mergeCell ref="A16:A17"/>
    <mergeCell ref="B16:B17"/>
    <mergeCell ref="I16:I17"/>
    <mergeCell ref="J16:J17"/>
    <mergeCell ref="K16:K17"/>
    <mergeCell ref="L16:L17"/>
    <mergeCell ref="M16:M17"/>
    <mergeCell ref="N16:N17"/>
    <mergeCell ref="A14:A15"/>
    <mergeCell ref="B14:B15"/>
    <mergeCell ref="I14:I15"/>
    <mergeCell ref="J14:J15"/>
    <mergeCell ref="K14:K15"/>
    <mergeCell ref="L14:L15"/>
    <mergeCell ref="M10:M11"/>
    <mergeCell ref="N10:N11"/>
    <mergeCell ref="A12:A13"/>
    <mergeCell ref="B12:B13"/>
    <mergeCell ref="I12:I13"/>
    <mergeCell ref="J12:J13"/>
    <mergeCell ref="K12:K13"/>
    <mergeCell ref="L12:L13"/>
    <mergeCell ref="M12:M13"/>
    <mergeCell ref="N12:N13"/>
    <mergeCell ref="A10:A11"/>
    <mergeCell ref="B10:B11"/>
    <mergeCell ref="I10:I11"/>
    <mergeCell ref="J10:J11"/>
    <mergeCell ref="K10:K11"/>
    <mergeCell ref="L10:L11"/>
    <mergeCell ref="M5:M6"/>
    <mergeCell ref="N5:N6"/>
    <mergeCell ref="A8:A9"/>
    <mergeCell ref="B8:B9"/>
    <mergeCell ref="I8:I9"/>
    <mergeCell ref="J8:J9"/>
    <mergeCell ref="K8:K9"/>
    <mergeCell ref="L8:L9"/>
    <mergeCell ref="M8:M9"/>
    <mergeCell ref="N8:N9"/>
    <mergeCell ref="B2:C3"/>
    <mergeCell ref="E2:L3"/>
    <mergeCell ref="A5:A7"/>
    <mergeCell ref="B5:B7"/>
    <mergeCell ref="C5:C7"/>
    <mergeCell ref="D5:D6"/>
    <mergeCell ref="E5:E6"/>
    <mergeCell ref="F5:F6"/>
    <mergeCell ref="H5:H6"/>
    <mergeCell ref="I5:I6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3"/>
  <sheetViews>
    <sheetView zoomScale="96" zoomScaleNormal="96" zoomScalePageLayoutView="0" workbookViewId="0" topLeftCell="A1">
      <pane xSplit="4" topLeftCell="AT1" activePane="topRight" state="frozen"/>
      <selection pane="topLeft" activeCell="A1" sqref="A1"/>
      <selection pane="topRight" activeCell="AV5" sqref="AV5:AV6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7.8515625" style="0" customWidth="1"/>
    <col min="5" max="6" width="5.421875" style="0" customWidth="1"/>
    <col min="7" max="7" width="7.28125" style="0" customWidth="1"/>
    <col min="8" max="8" width="8.28125" style="0" customWidth="1"/>
    <col min="9" max="9" width="7.28125" style="0" customWidth="1"/>
    <col min="10" max="10" width="7.7109375" style="0" customWidth="1"/>
    <col min="11" max="11" width="7.00390625" style="0" customWidth="1"/>
    <col min="12" max="13" width="6.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8.28125" style="0" customWidth="1"/>
    <col min="18" max="18" width="7.28125" style="0" customWidth="1"/>
    <col min="19" max="19" width="7.7109375" style="0" customWidth="1"/>
    <col min="20" max="20" width="7.00390625" style="0" customWidth="1"/>
    <col min="21" max="23" width="7.28125" style="0" customWidth="1"/>
    <col min="24" max="24" width="5.421875" style="0" customWidth="1"/>
    <col min="25" max="25" width="7.28125" style="0" customWidth="1"/>
    <col min="26" max="26" width="8.28125" style="0" customWidth="1"/>
    <col min="27" max="27" width="7.28125" style="0" customWidth="1"/>
    <col min="28" max="28" width="7.7109375" style="0" customWidth="1"/>
    <col min="29" max="29" width="7.00390625" style="0" customWidth="1"/>
    <col min="30" max="31" width="6.57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8.28125" style="0" customWidth="1"/>
    <col min="36" max="36" width="7.28125" style="0" customWidth="1"/>
    <col min="37" max="37" width="7.7109375" style="0" customWidth="1"/>
    <col min="38" max="38" width="7.00390625" style="0" customWidth="1"/>
    <col min="39" max="39" width="6.57421875" style="0" customWidth="1"/>
    <col min="40" max="40" width="7.421875" style="0" customWidth="1"/>
    <col min="41" max="41" width="7.28125" style="0" customWidth="1"/>
    <col min="42" max="42" width="5.421875" style="0" customWidth="1"/>
    <col min="43" max="43" width="7.28125" style="0" customWidth="1"/>
    <col min="44" max="44" width="8.28125" style="0" customWidth="1"/>
    <col min="45" max="45" width="7.28125" style="0" customWidth="1"/>
    <col min="46" max="46" width="7.7109375" style="0" customWidth="1"/>
    <col min="47" max="47" width="7.00390625" style="0" customWidth="1"/>
    <col min="48" max="48" width="6.57421875" style="0" customWidth="1"/>
    <col min="49" max="49" width="8.00390625" style="0" customWidth="1"/>
    <col min="50" max="50" width="7.28125" style="0" customWidth="1"/>
    <col min="51" max="51" width="5.421875" style="0" customWidth="1"/>
    <col min="52" max="52" width="7.28125" style="0" customWidth="1"/>
    <col min="53" max="53" width="8.28125" style="0" customWidth="1"/>
    <col min="54" max="54" width="7.28125" style="0" customWidth="1"/>
    <col min="55" max="55" width="7.7109375" style="0" customWidth="1"/>
    <col min="56" max="56" width="7.00390625" style="0" customWidth="1"/>
    <col min="57" max="57" width="6.57421875" style="0" customWidth="1"/>
    <col min="58" max="64" width="7.28125" style="0" customWidth="1"/>
    <col min="65" max="66" width="0" style="0" hidden="1" customWidth="1"/>
    <col min="71" max="72" width="10.421875" style="0" customWidth="1"/>
    <col min="73" max="73" width="13.00390625" style="0" customWidth="1"/>
  </cols>
  <sheetData>
    <row r="1" spans="2:58" ht="21">
      <c r="B1" s="1"/>
      <c r="C1" s="2" t="s">
        <v>140</v>
      </c>
      <c r="D1" s="2"/>
      <c r="E1" s="2"/>
      <c r="F1" s="2"/>
      <c r="G1" s="1"/>
      <c r="H1" s="1"/>
      <c r="I1" s="1"/>
      <c r="J1" s="1"/>
      <c r="K1" s="3"/>
      <c r="L1" s="4"/>
      <c r="M1" s="4"/>
      <c r="O1" s="2"/>
      <c r="P1" s="1"/>
      <c r="Q1" s="1"/>
      <c r="R1" s="1"/>
      <c r="S1" s="1"/>
      <c r="T1" s="3"/>
      <c r="U1" s="4"/>
      <c r="V1" s="4"/>
      <c r="X1" s="2"/>
      <c r="Y1" s="1"/>
      <c r="Z1" s="1"/>
      <c r="AA1" s="1"/>
      <c r="AB1" s="1"/>
      <c r="AC1" s="3"/>
      <c r="AD1" s="4"/>
      <c r="AE1" s="4"/>
      <c r="AG1" s="2"/>
      <c r="AH1" s="1"/>
      <c r="AI1" s="1"/>
      <c r="AJ1" s="1"/>
      <c r="AK1" s="1"/>
      <c r="AL1" s="3"/>
      <c r="AM1" s="4"/>
      <c r="AN1" s="4"/>
      <c r="AP1" s="2"/>
      <c r="AQ1" s="1"/>
      <c r="AR1" s="1"/>
      <c r="AS1" s="1"/>
      <c r="AT1" s="1"/>
      <c r="AU1" s="3"/>
      <c r="AV1" s="4"/>
      <c r="AW1" s="4"/>
      <c r="AY1" s="2"/>
      <c r="AZ1" s="1"/>
      <c r="BA1" s="1"/>
      <c r="BB1" s="1"/>
      <c r="BC1" s="1"/>
      <c r="BD1" s="3"/>
      <c r="BE1" s="4"/>
      <c r="BF1" s="4"/>
    </row>
    <row r="2" spans="2:58" ht="15" customHeight="1">
      <c r="B2" s="115" t="s">
        <v>43</v>
      </c>
      <c r="C2" s="115"/>
      <c r="D2" s="33"/>
      <c r="E2" s="33"/>
      <c r="F2" s="116" t="s">
        <v>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34"/>
      <c r="Z2" s="116"/>
      <c r="AA2" s="116"/>
      <c r="AB2" s="116"/>
      <c r="AC2" s="116"/>
      <c r="AD2" s="116"/>
      <c r="AE2" s="34"/>
      <c r="AI2" s="116"/>
      <c r="AJ2" s="116"/>
      <c r="AK2" s="116"/>
      <c r="AL2" s="116"/>
      <c r="AM2" s="116"/>
      <c r="AN2" s="34"/>
      <c r="AR2" s="116"/>
      <c r="AS2" s="116"/>
      <c r="AT2" s="116"/>
      <c r="AU2" s="116"/>
      <c r="AV2" s="116"/>
      <c r="AW2" s="34"/>
      <c r="BA2" s="116"/>
      <c r="BB2" s="116"/>
      <c r="BC2" s="116"/>
      <c r="BD2" s="116"/>
      <c r="BE2" s="116"/>
      <c r="BF2" s="34"/>
    </row>
    <row r="3" spans="1:58" ht="15" customHeight="1">
      <c r="A3" s="5"/>
      <c r="B3" s="115"/>
      <c r="C3" s="115"/>
      <c r="D3" s="33"/>
      <c r="E3" s="33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16"/>
      <c r="R3" s="116"/>
      <c r="S3" s="116"/>
      <c r="T3" s="116"/>
      <c r="U3" s="116"/>
      <c r="V3" s="34"/>
      <c r="Z3" s="116"/>
      <c r="AA3" s="116"/>
      <c r="AB3" s="116"/>
      <c r="AC3" s="116"/>
      <c r="AD3" s="116"/>
      <c r="AE3" s="34"/>
      <c r="AI3" s="116"/>
      <c r="AJ3" s="116"/>
      <c r="AK3" s="116"/>
      <c r="AL3" s="116"/>
      <c r="AM3" s="116"/>
      <c r="AN3" s="34"/>
      <c r="AR3" s="116"/>
      <c r="AS3" s="116"/>
      <c r="AT3" s="116"/>
      <c r="AU3" s="116"/>
      <c r="AV3" s="116"/>
      <c r="AW3" s="34"/>
      <c r="BA3" s="116"/>
      <c r="BB3" s="116"/>
      <c r="BC3" s="116"/>
      <c r="BD3" s="116"/>
      <c r="BE3" s="116"/>
      <c r="BF3" s="34"/>
    </row>
    <row r="4" spans="2:66" ht="0.75" customHeight="1">
      <c r="B4" s="7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8"/>
      <c r="P4" s="9"/>
      <c r="Q4" s="9"/>
      <c r="R4" s="9"/>
      <c r="S4" s="9"/>
      <c r="T4" s="9"/>
      <c r="U4" s="9"/>
      <c r="V4" s="9"/>
      <c r="W4" s="9"/>
      <c r="X4" s="8"/>
      <c r="Y4" s="9"/>
      <c r="Z4" s="9"/>
      <c r="AA4" s="9"/>
      <c r="AB4" s="9"/>
      <c r="AC4" s="9"/>
      <c r="AD4" s="9"/>
      <c r="AE4" s="9"/>
      <c r="AF4" s="9"/>
      <c r="AG4" s="8"/>
      <c r="AH4" s="9"/>
      <c r="AI4" s="9"/>
      <c r="AJ4" s="9"/>
      <c r="AK4" s="9"/>
      <c r="AL4" s="9"/>
      <c r="AM4" s="9"/>
      <c r="AN4" s="9"/>
      <c r="AO4" s="9"/>
      <c r="AP4" s="8"/>
      <c r="AQ4" s="9"/>
      <c r="AR4" s="9"/>
      <c r="AS4" s="9"/>
      <c r="AT4" s="9"/>
      <c r="AU4" s="9"/>
      <c r="AV4" s="9"/>
      <c r="AW4" s="9"/>
      <c r="AX4" s="9"/>
      <c r="AY4" s="8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15.75" customHeight="1" hidden="1">
      <c r="A5" s="141" t="s">
        <v>2</v>
      </c>
      <c r="B5" s="126" t="s">
        <v>3</v>
      </c>
      <c r="C5" s="126" t="s">
        <v>46</v>
      </c>
      <c r="D5" s="37"/>
      <c r="E5" s="37"/>
      <c r="F5" s="37"/>
      <c r="G5" s="119" t="s">
        <v>5</v>
      </c>
      <c r="H5" s="119" t="s">
        <v>6</v>
      </c>
      <c r="I5" s="120" t="s">
        <v>7</v>
      </c>
      <c r="J5" s="11"/>
      <c r="K5" s="121" t="s">
        <v>8</v>
      </c>
      <c r="L5" s="122" t="s">
        <v>9</v>
      </c>
      <c r="M5" s="12"/>
      <c r="N5" s="123" t="s">
        <v>10</v>
      </c>
      <c r="O5" s="37"/>
      <c r="P5" s="119" t="s">
        <v>5</v>
      </c>
      <c r="Q5" s="119" t="s">
        <v>6</v>
      </c>
      <c r="R5" s="120" t="s">
        <v>7</v>
      </c>
      <c r="S5" s="11"/>
      <c r="T5" s="121" t="s">
        <v>8</v>
      </c>
      <c r="U5" s="122" t="s">
        <v>9</v>
      </c>
      <c r="V5" s="12"/>
      <c r="W5" s="123" t="s">
        <v>10</v>
      </c>
      <c r="X5" s="37"/>
      <c r="Y5" s="119" t="s">
        <v>5</v>
      </c>
      <c r="Z5" s="119" t="s">
        <v>6</v>
      </c>
      <c r="AA5" s="120" t="s">
        <v>7</v>
      </c>
      <c r="AB5" s="11"/>
      <c r="AC5" s="121" t="s">
        <v>8</v>
      </c>
      <c r="AD5" s="122" t="s">
        <v>9</v>
      </c>
      <c r="AE5" s="12"/>
      <c r="AF5" s="123" t="s">
        <v>10</v>
      </c>
      <c r="AG5" s="37"/>
      <c r="AH5" s="119" t="s">
        <v>5</v>
      </c>
      <c r="AI5" s="119" t="s">
        <v>6</v>
      </c>
      <c r="AJ5" s="120" t="s">
        <v>7</v>
      </c>
      <c r="AK5" s="11"/>
      <c r="AL5" s="121" t="s">
        <v>8</v>
      </c>
      <c r="AM5" s="122" t="s">
        <v>9</v>
      </c>
      <c r="AN5" s="12"/>
      <c r="AO5" s="123" t="s">
        <v>10</v>
      </c>
      <c r="AP5" s="37"/>
      <c r="AQ5" s="119" t="s">
        <v>5</v>
      </c>
      <c r="AR5" s="119" t="s">
        <v>6</v>
      </c>
      <c r="AS5" s="120" t="s">
        <v>7</v>
      </c>
      <c r="AT5" s="11"/>
      <c r="AU5" s="121" t="s">
        <v>8</v>
      </c>
      <c r="AV5" s="122" t="s">
        <v>9</v>
      </c>
      <c r="AW5" s="12"/>
      <c r="AX5" s="123" t="s">
        <v>10</v>
      </c>
      <c r="AY5" s="37"/>
      <c r="AZ5" s="119" t="s">
        <v>5</v>
      </c>
      <c r="BA5" s="119" t="s">
        <v>6</v>
      </c>
      <c r="BB5" s="120" t="s">
        <v>7</v>
      </c>
      <c r="BC5" s="11"/>
      <c r="BD5" s="121" t="s">
        <v>8</v>
      </c>
      <c r="BE5" s="122" t="s">
        <v>9</v>
      </c>
      <c r="BF5" s="12"/>
      <c r="BG5" s="123" t="s">
        <v>10</v>
      </c>
      <c r="BH5" s="95"/>
      <c r="BI5" s="96"/>
      <c r="BJ5" s="97"/>
      <c r="BK5" s="97"/>
      <c r="BL5" s="189" t="s">
        <v>11</v>
      </c>
      <c r="BM5" s="13"/>
      <c r="BN5" s="14"/>
    </row>
    <row r="6" spans="1:66" ht="177" customHeight="1" thickBot="1">
      <c r="A6" s="141"/>
      <c r="B6" s="126"/>
      <c r="C6" s="126"/>
      <c r="D6" s="148" t="s">
        <v>94</v>
      </c>
      <c r="E6" s="119" t="s">
        <v>47</v>
      </c>
      <c r="F6" s="36" t="s">
        <v>88</v>
      </c>
      <c r="G6" s="119"/>
      <c r="H6" s="119"/>
      <c r="I6" s="119"/>
      <c r="J6" s="15" t="s">
        <v>12</v>
      </c>
      <c r="K6" s="121"/>
      <c r="L6" s="122"/>
      <c r="M6" s="12" t="s">
        <v>114</v>
      </c>
      <c r="N6" s="123"/>
      <c r="O6" s="36" t="s">
        <v>88</v>
      </c>
      <c r="P6" s="119"/>
      <c r="Q6" s="119"/>
      <c r="R6" s="119"/>
      <c r="S6" s="15" t="s">
        <v>12</v>
      </c>
      <c r="T6" s="121"/>
      <c r="U6" s="122"/>
      <c r="V6" s="12" t="s">
        <v>114</v>
      </c>
      <c r="W6" s="123"/>
      <c r="X6" s="36" t="s">
        <v>88</v>
      </c>
      <c r="Y6" s="119"/>
      <c r="Z6" s="119"/>
      <c r="AA6" s="119"/>
      <c r="AB6" s="15" t="s">
        <v>12</v>
      </c>
      <c r="AC6" s="121"/>
      <c r="AD6" s="122"/>
      <c r="AE6" s="12" t="s">
        <v>114</v>
      </c>
      <c r="AF6" s="123"/>
      <c r="AG6" s="36" t="s">
        <v>88</v>
      </c>
      <c r="AH6" s="119"/>
      <c r="AI6" s="119"/>
      <c r="AJ6" s="119"/>
      <c r="AK6" s="15" t="s">
        <v>12</v>
      </c>
      <c r="AL6" s="121"/>
      <c r="AM6" s="122"/>
      <c r="AN6" s="12" t="s">
        <v>114</v>
      </c>
      <c r="AO6" s="123"/>
      <c r="AP6" s="36" t="s">
        <v>88</v>
      </c>
      <c r="AQ6" s="119"/>
      <c r="AR6" s="119"/>
      <c r="AS6" s="119"/>
      <c r="AT6" s="15" t="s">
        <v>12</v>
      </c>
      <c r="AU6" s="121"/>
      <c r="AV6" s="122"/>
      <c r="AW6" s="12" t="s">
        <v>114</v>
      </c>
      <c r="AX6" s="123"/>
      <c r="AY6" s="36" t="s">
        <v>88</v>
      </c>
      <c r="AZ6" s="119"/>
      <c r="BA6" s="119"/>
      <c r="BB6" s="119"/>
      <c r="BC6" s="15" t="s">
        <v>12</v>
      </c>
      <c r="BD6" s="121"/>
      <c r="BE6" s="122"/>
      <c r="BF6" s="12" t="s">
        <v>114</v>
      </c>
      <c r="BG6" s="123"/>
      <c r="BH6" s="180" t="s">
        <v>120</v>
      </c>
      <c r="BI6" s="186" t="s">
        <v>118</v>
      </c>
      <c r="BJ6" s="186" t="s">
        <v>117</v>
      </c>
      <c r="BK6" s="186" t="s">
        <v>119</v>
      </c>
      <c r="BL6" s="187"/>
      <c r="BM6" s="14"/>
      <c r="BN6" s="14"/>
    </row>
    <row r="7" spans="1:66" ht="15.75" customHeight="1" thickBot="1">
      <c r="A7" s="141"/>
      <c r="B7" s="126"/>
      <c r="C7" s="126"/>
      <c r="D7" s="149"/>
      <c r="E7" s="119"/>
      <c r="F7" s="151" t="s">
        <v>129</v>
      </c>
      <c r="G7" s="152"/>
      <c r="H7" s="152"/>
      <c r="I7" s="152"/>
      <c r="J7" s="152"/>
      <c r="K7" s="152"/>
      <c r="L7" s="152"/>
      <c r="M7" s="152"/>
      <c r="N7" s="153"/>
      <c r="O7" s="154" t="s">
        <v>113</v>
      </c>
      <c r="P7" s="155"/>
      <c r="Q7" s="155"/>
      <c r="R7" s="155"/>
      <c r="S7" s="155"/>
      <c r="T7" s="155"/>
      <c r="U7" s="155"/>
      <c r="V7" s="155"/>
      <c r="W7" s="156"/>
      <c r="X7" s="157" t="s">
        <v>100</v>
      </c>
      <c r="Y7" s="158"/>
      <c r="Z7" s="158"/>
      <c r="AA7" s="158"/>
      <c r="AB7" s="158"/>
      <c r="AC7" s="158"/>
      <c r="AD7" s="158"/>
      <c r="AE7" s="158"/>
      <c r="AF7" s="159"/>
      <c r="AG7" s="160" t="s">
        <v>127</v>
      </c>
      <c r="AH7" s="161"/>
      <c r="AI7" s="161"/>
      <c r="AJ7" s="161"/>
      <c r="AK7" s="161"/>
      <c r="AL7" s="161"/>
      <c r="AM7" s="161"/>
      <c r="AN7" s="161"/>
      <c r="AO7" s="162"/>
      <c r="AP7" s="142" t="s">
        <v>126</v>
      </c>
      <c r="AQ7" s="143"/>
      <c r="AR7" s="143"/>
      <c r="AS7" s="143"/>
      <c r="AT7" s="143"/>
      <c r="AU7" s="143"/>
      <c r="AV7" s="143"/>
      <c r="AW7" s="143"/>
      <c r="AX7" s="144"/>
      <c r="AY7" s="145" t="s">
        <v>125</v>
      </c>
      <c r="AZ7" s="146"/>
      <c r="BA7" s="146"/>
      <c r="BB7" s="146"/>
      <c r="BC7" s="146"/>
      <c r="BD7" s="146"/>
      <c r="BE7" s="146"/>
      <c r="BF7" s="146"/>
      <c r="BG7" s="147"/>
      <c r="BH7" s="181"/>
      <c r="BI7" s="187"/>
      <c r="BJ7" s="187"/>
      <c r="BK7" s="187"/>
      <c r="BL7" s="187"/>
      <c r="BM7" s="14"/>
      <c r="BN7" s="14"/>
    </row>
    <row r="8" spans="1:66" ht="17.25" customHeight="1" thickBot="1">
      <c r="A8" s="141"/>
      <c r="B8" s="126"/>
      <c r="C8" s="126"/>
      <c r="D8" s="150"/>
      <c r="E8" s="119"/>
      <c r="F8" s="36"/>
      <c r="G8" s="16" t="s">
        <v>16</v>
      </c>
      <c r="H8" s="16">
        <v>10</v>
      </c>
      <c r="I8" s="16">
        <v>5</v>
      </c>
      <c r="J8" s="16">
        <v>3</v>
      </c>
      <c r="K8" s="16">
        <v>1</v>
      </c>
      <c r="L8" s="16"/>
      <c r="M8" s="16"/>
      <c r="N8" s="16"/>
      <c r="O8" s="36"/>
      <c r="P8" s="16" t="s">
        <v>16</v>
      </c>
      <c r="Q8" s="16">
        <v>10</v>
      </c>
      <c r="R8" s="16">
        <v>5</v>
      </c>
      <c r="S8" s="16">
        <v>3</v>
      </c>
      <c r="T8" s="16">
        <v>1</v>
      </c>
      <c r="U8" s="16"/>
      <c r="V8" s="16"/>
      <c r="W8" s="16"/>
      <c r="X8" s="36"/>
      <c r="Y8" s="16" t="s">
        <v>16</v>
      </c>
      <c r="Z8" s="16">
        <v>10</v>
      </c>
      <c r="AA8" s="16">
        <v>5</v>
      </c>
      <c r="AB8" s="16">
        <v>3</v>
      </c>
      <c r="AC8" s="16">
        <v>1</v>
      </c>
      <c r="AD8" s="16"/>
      <c r="AE8" s="16"/>
      <c r="AF8" s="16"/>
      <c r="AG8" s="36"/>
      <c r="AH8" s="16" t="s">
        <v>16</v>
      </c>
      <c r="AI8" s="16">
        <v>10</v>
      </c>
      <c r="AJ8" s="16">
        <v>5</v>
      </c>
      <c r="AK8" s="16">
        <v>3</v>
      </c>
      <c r="AL8" s="16">
        <v>1</v>
      </c>
      <c r="AM8" s="16"/>
      <c r="AN8" s="16"/>
      <c r="AO8" s="16"/>
      <c r="AP8" s="36"/>
      <c r="AQ8" s="16" t="s">
        <v>16</v>
      </c>
      <c r="AR8" s="16">
        <v>10</v>
      </c>
      <c r="AS8" s="16">
        <v>5</v>
      </c>
      <c r="AT8" s="16">
        <v>3</v>
      </c>
      <c r="AU8" s="16">
        <v>1</v>
      </c>
      <c r="AV8" s="16"/>
      <c r="AW8" s="16"/>
      <c r="AX8" s="16"/>
      <c r="AY8" s="36"/>
      <c r="AZ8" s="16" t="s">
        <v>16</v>
      </c>
      <c r="BA8" s="16">
        <v>10</v>
      </c>
      <c r="BB8" s="16">
        <v>5</v>
      </c>
      <c r="BC8" s="16">
        <v>3</v>
      </c>
      <c r="BD8" s="16">
        <v>1</v>
      </c>
      <c r="BE8" s="16"/>
      <c r="BF8" s="16"/>
      <c r="BG8" s="16"/>
      <c r="BH8" s="182"/>
      <c r="BI8" s="188"/>
      <c r="BJ8" s="188"/>
      <c r="BK8" s="188"/>
      <c r="BL8" s="188"/>
      <c r="BM8" s="14"/>
      <c r="BN8" s="14"/>
    </row>
    <row r="9" spans="1:69" ht="17.25" customHeight="1" thickBot="1" thickTop="1">
      <c r="A9" s="163">
        <v>1</v>
      </c>
      <c r="B9" s="164" t="s">
        <v>17</v>
      </c>
      <c r="C9" s="98" t="s">
        <v>123</v>
      </c>
      <c r="D9" s="165" t="s">
        <v>102</v>
      </c>
      <c r="E9" s="98">
        <v>2001</v>
      </c>
      <c r="F9" s="167"/>
      <c r="G9" s="99"/>
      <c r="H9" s="99"/>
      <c r="I9" s="99"/>
      <c r="J9" s="99"/>
      <c r="K9" s="99"/>
      <c r="L9" s="126">
        <f>G9+G10+H9+H10+I9+I10+J9+J10+K9+K10</f>
        <v>0</v>
      </c>
      <c r="M9" s="148"/>
      <c r="N9" s="169">
        <f>F9-L9</f>
        <v>0</v>
      </c>
      <c r="O9" s="167">
        <v>20</v>
      </c>
      <c r="P9" s="99"/>
      <c r="Q9" s="99"/>
      <c r="R9" s="99"/>
      <c r="S9" s="99">
        <v>3</v>
      </c>
      <c r="T9" s="99"/>
      <c r="U9" s="126">
        <f>SUM(P9:T10)</f>
        <v>6</v>
      </c>
      <c r="V9" s="170">
        <v>0.01074074074074074</v>
      </c>
      <c r="W9" s="169">
        <f>O9-U9</f>
        <v>14</v>
      </c>
      <c r="X9" s="167">
        <v>15</v>
      </c>
      <c r="Y9" s="99"/>
      <c r="Z9" s="99"/>
      <c r="AA9" s="99"/>
      <c r="AB9" s="99"/>
      <c r="AC9" s="99"/>
      <c r="AD9" s="126">
        <f>SUM(Y9:AC10)</f>
        <v>0</v>
      </c>
      <c r="AE9" s="170">
        <v>0.004918981481481482</v>
      </c>
      <c r="AF9" s="167">
        <f>X9-AD9</f>
        <v>15</v>
      </c>
      <c r="AG9" s="167">
        <v>20</v>
      </c>
      <c r="AH9" s="99"/>
      <c r="AI9" s="99"/>
      <c r="AJ9" s="99"/>
      <c r="AK9" s="99"/>
      <c r="AL9" s="99"/>
      <c r="AM9" s="126">
        <f>SUM(AH9:AL10)</f>
        <v>0</v>
      </c>
      <c r="AN9" s="170">
        <v>0.009606481481481481</v>
      </c>
      <c r="AO9" s="167">
        <f>AG9-AM9</f>
        <v>20</v>
      </c>
      <c r="AP9" s="167">
        <v>15</v>
      </c>
      <c r="AQ9" s="99"/>
      <c r="AR9" s="99"/>
      <c r="AS9" s="99">
        <v>10</v>
      </c>
      <c r="AT9" s="99"/>
      <c r="AU9" s="99"/>
      <c r="AV9" s="126">
        <f>SUM(AQ9:AU10)</f>
        <v>13</v>
      </c>
      <c r="AW9" s="170">
        <v>0.0051967592592592595</v>
      </c>
      <c r="AX9" s="167">
        <f>AP9-AV9</f>
        <v>2</v>
      </c>
      <c r="AY9" s="167"/>
      <c r="AZ9" s="99"/>
      <c r="BA9" s="99"/>
      <c r="BB9" s="99"/>
      <c r="BC9" s="99"/>
      <c r="BD9" s="99"/>
      <c r="BE9" s="126">
        <f>SUM(AZ9:BD10)</f>
        <v>0</v>
      </c>
      <c r="BF9" s="126"/>
      <c r="BG9" s="167">
        <f>AY9-BE9</f>
        <v>0</v>
      </c>
      <c r="BH9" s="178">
        <f>COUNT(AY9,AP9,AG9,X9,O9,F9)</f>
        <v>4</v>
      </c>
      <c r="BI9" s="172">
        <f>BG9+AX9+AO9+AF9+W9+N9</f>
        <v>51</v>
      </c>
      <c r="BJ9" s="184">
        <f>BE9+AV9+AM9+AD9+U9+L9</f>
        <v>19</v>
      </c>
      <c r="BK9" s="190">
        <f>BF9+AW9+AN9+AE9+V9+M9</f>
        <v>0.030462962962962963</v>
      </c>
      <c r="BL9" s="174" t="s">
        <v>58</v>
      </c>
      <c r="BP9" s="22"/>
      <c r="BQ9" s="22"/>
    </row>
    <row r="10" spans="1:64" ht="17.25" customHeight="1" thickBot="1">
      <c r="A10" s="163"/>
      <c r="B10" s="164"/>
      <c r="C10" s="100" t="s">
        <v>101</v>
      </c>
      <c r="D10" s="166"/>
      <c r="E10" s="100">
        <v>2000</v>
      </c>
      <c r="F10" s="168"/>
      <c r="G10" s="99"/>
      <c r="H10" s="99"/>
      <c r="I10" s="99"/>
      <c r="J10" s="99"/>
      <c r="K10" s="99"/>
      <c r="L10" s="126"/>
      <c r="M10" s="150"/>
      <c r="N10" s="169"/>
      <c r="O10" s="168"/>
      <c r="P10" s="99"/>
      <c r="Q10" s="99"/>
      <c r="R10" s="99"/>
      <c r="S10" s="99">
        <v>3</v>
      </c>
      <c r="T10" s="99"/>
      <c r="U10" s="126"/>
      <c r="V10" s="171"/>
      <c r="W10" s="169"/>
      <c r="X10" s="168"/>
      <c r="Y10" s="99"/>
      <c r="Z10" s="99"/>
      <c r="AA10" s="99"/>
      <c r="AB10" s="99"/>
      <c r="AC10" s="99"/>
      <c r="AD10" s="126"/>
      <c r="AE10" s="171"/>
      <c r="AF10" s="168"/>
      <c r="AG10" s="168"/>
      <c r="AH10" s="99"/>
      <c r="AI10" s="99"/>
      <c r="AJ10" s="99"/>
      <c r="AK10" s="99"/>
      <c r="AL10" s="99"/>
      <c r="AM10" s="126"/>
      <c r="AN10" s="171"/>
      <c r="AO10" s="168"/>
      <c r="AP10" s="168"/>
      <c r="AQ10" s="99"/>
      <c r="AR10" s="99"/>
      <c r="AS10" s="99"/>
      <c r="AT10" s="99">
        <v>3</v>
      </c>
      <c r="AU10" s="99"/>
      <c r="AV10" s="126"/>
      <c r="AW10" s="171"/>
      <c r="AX10" s="168"/>
      <c r="AY10" s="168"/>
      <c r="AZ10" s="99"/>
      <c r="BA10" s="99"/>
      <c r="BB10" s="99"/>
      <c r="BC10" s="99"/>
      <c r="BD10" s="99"/>
      <c r="BE10" s="126"/>
      <c r="BF10" s="126"/>
      <c r="BG10" s="168"/>
      <c r="BH10" s="179"/>
      <c r="BI10" s="173"/>
      <c r="BJ10" s="185"/>
      <c r="BK10" s="183"/>
      <c r="BL10" s="175"/>
    </row>
    <row r="11" spans="1:64" ht="17.25" customHeight="1" thickBot="1">
      <c r="A11" s="163">
        <v>2</v>
      </c>
      <c r="B11" s="164" t="s">
        <v>17</v>
      </c>
      <c r="C11" s="98" t="s">
        <v>30</v>
      </c>
      <c r="D11" s="165" t="s">
        <v>105</v>
      </c>
      <c r="E11" s="98">
        <v>2001</v>
      </c>
      <c r="F11" s="167"/>
      <c r="G11" s="99"/>
      <c r="H11" s="99"/>
      <c r="I11" s="99"/>
      <c r="J11" s="99"/>
      <c r="K11" s="99"/>
      <c r="L11" s="126">
        <f>G11+G12+H11+H12+I11+I12+J11+J12+K11+K12</f>
        <v>0</v>
      </c>
      <c r="M11" s="148"/>
      <c r="N11" s="169">
        <f>F11-L11</f>
        <v>0</v>
      </c>
      <c r="O11" s="167"/>
      <c r="P11" s="99"/>
      <c r="Q11" s="99"/>
      <c r="R11" s="99"/>
      <c r="S11" s="99"/>
      <c r="T11" s="99"/>
      <c r="U11" s="126">
        <f>SUM(P11:T12)</f>
        <v>0</v>
      </c>
      <c r="V11" s="170"/>
      <c r="W11" s="169">
        <f>O11-U11</f>
        <v>0</v>
      </c>
      <c r="X11" s="167">
        <v>15</v>
      </c>
      <c r="Y11" s="99"/>
      <c r="Z11" s="99"/>
      <c r="AA11" s="99"/>
      <c r="AB11" s="99"/>
      <c r="AC11" s="99"/>
      <c r="AD11" s="126">
        <f>SUM(Y11:AC12)</f>
        <v>0</v>
      </c>
      <c r="AE11" s="170">
        <v>0.004560185185185185</v>
      </c>
      <c r="AF11" s="167">
        <f>X11-AD11</f>
        <v>15</v>
      </c>
      <c r="AG11" s="167">
        <v>20</v>
      </c>
      <c r="AH11" s="99"/>
      <c r="AI11" s="99"/>
      <c r="AJ11" s="99"/>
      <c r="AK11" s="99"/>
      <c r="AL11" s="99"/>
      <c r="AM11" s="126">
        <f>SUM(AH11:AL12)</f>
        <v>0</v>
      </c>
      <c r="AN11" s="170">
        <v>0.009224537037037036</v>
      </c>
      <c r="AO11" s="167">
        <f>AG11-AM11</f>
        <v>20</v>
      </c>
      <c r="AP11" s="167">
        <v>15</v>
      </c>
      <c r="AQ11" s="99"/>
      <c r="AR11" s="99"/>
      <c r="AS11" s="99"/>
      <c r="AT11" s="99"/>
      <c r="AU11" s="99"/>
      <c r="AV11" s="126">
        <f>SUM(AQ11:AU12)</f>
        <v>5</v>
      </c>
      <c r="AW11" s="170">
        <v>0.004097222222222223</v>
      </c>
      <c r="AX11" s="167">
        <f>AP11-AV11</f>
        <v>10</v>
      </c>
      <c r="AY11" s="167">
        <v>10</v>
      </c>
      <c r="AZ11" s="99"/>
      <c r="BA11" s="99"/>
      <c r="BB11" s="99"/>
      <c r="BC11" s="99"/>
      <c r="BD11" s="99"/>
      <c r="BE11" s="126">
        <f>SUM(AZ11:BD12)</f>
        <v>3</v>
      </c>
      <c r="BF11" s="177">
        <v>0.010138888888888888</v>
      </c>
      <c r="BG11" s="167">
        <f>AY11-BE11</f>
        <v>7</v>
      </c>
      <c r="BH11" s="178">
        <f>COUNT(AY11,AP11,AG11,X11,O11,F11)</f>
        <v>4</v>
      </c>
      <c r="BI11" s="173">
        <f>BG11+AX11+AO11+AF11+W11+N11</f>
        <v>52</v>
      </c>
      <c r="BJ11" s="185">
        <f>BE11+AV11+AM11+AD11+U11+L11</f>
        <v>8</v>
      </c>
      <c r="BK11" s="183">
        <f>BF11+AW11+AN11+AE11+V11+M11</f>
        <v>0.02802083333333333</v>
      </c>
      <c r="BL11" s="175" t="s">
        <v>55</v>
      </c>
    </row>
    <row r="12" spans="1:64" ht="17.25" customHeight="1" thickBot="1">
      <c r="A12" s="163"/>
      <c r="B12" s="164"/>
      <c r="C12" s="98" t="s">
        <v>103</v>
      </c>
      <c r="D12" s="166"/>
      <c r="E12" s="98">
        <v>2001</v>
      </c>
      <c r="F12" s="168"/>
      <c r="G12" s="99"/>
      <c r="H12" s="99"/>
      <c r="I12" s="99"/>
      <c r="J12" s="99"/>
      <c r="K12" s="99"/>
      <c r="L12" s="126"/>
      <c r="M12" s="150"/>
      <c r="N12" s="169"/>
      <c r="O12" s="168"/>
      <c r="P12" s="99"/>
      <c r="Q12" s="99"/>
      <c r="R12" s="99"/>
      <c r="S12" s="99"/>
      <c r="T12" s="99"/>
      <c r="U12" s="126"/>
      <c r="V12" s="171"/>
      <c r="W12" s="169"/>
      <c r="X12" s="168"/>
      <c r="Y12" s="99"/>
      <c r="Z12" s="99"/>
      <c r="AA12" s="99"/>
      <c r="AB12" s="99"/>
      <c r="AC12" s="99"/>
      <c r="AD12" s="126"/>
      <c r="AE12" s="171"/>
      <c r="AF12" s="168"/>
      <c r="AG12" s="168"/>
      <c r="AH12" s="99"/>
      <c r="AI12" s="99"/>
      <c r="AJ12" s="99"/>
      <c r="AK12" s="99"/>
      <c r="AL12" s="99"/>
      <c r="AM12" s="126"/>
      <c r="AN12" s="171"/>
      <c r="AO12" s="168"/>
      <c r="AP12" s="168"/>
      <c r="AQ12" s="99"/>
      <c r="AR12" s="99"/>
      <c r="AS12" s="99">
        <v>5</v>
      </c>
      <c r="AT12" s="99"/>
      <c r="AU12" s="99"/>
      <c r="AV12" s="126"/>
      <c r="AW12" s="171"/>
      <c r="AX12" s="168"/>
      <c r="AY12" s="168"/>
      <c r="AZ12" s="99"/>
      <c r="BA12" s="99"/>
      <c r="BB12" s="99"/>
      <c r="BC12" s="99">
        <v>3</v>
      </c>
      <c r="BD12" s="99"/>
      <c r="BE12" s="126"/>
      <c r="BF12" s="177"/>
      <c r="BG12" s="168"/>
      <c r="BH12" s="179"/>
      <c r="BI12" s="173"/>
      <c r="BJ12" s="185"/>
      <c r="BK12" s="183"/>
      <c r="BL12" s="175"/>
    </row>
    <row r="13" spans="1:64" ht="17.25" customHeight="1" thickBot="1">
      <c r="A13" s="163">
        <v>3</v>
      </c>
      <c r="B13" s="164" t="s">
        <v>122</v>
      </c>
      <c r="C13" s="101" t="s">
        <v>104</v>
      </c>
      <c r="D13" s="165" t="s">
        <v>106</v>
      </c>
      <c r="E13" s="101">
        <v>1994</v>
      </c>
      <c r="F13" s="167"/>
      <c r="G13" s="99" t="s">
        <v>131</v>
      </c>
      <c r="H13" s="99"/>
      <c r="I13" s="99"/>
      <c r="J13" s="99"/>
      <c r="K13" s="99">
        <v>1</v>
      </c>
      <c r="L13" s="126">
        <v>1</v>
      </c>
      <c r="M13" s="148"/>
      <c r="N13" s="169">
        <f>F13-L13-50</f>
        <v>-51</v>
      </c>
      <c r="O13" s="167">
        <v>20</v>
      </c>
      <c r="P13" s="99"/>
      <c r="Q13" s="99"/>
      <c r="R13" s="99">
        <v>5</v>
      </c>
      <c r="S13" s="99"/>
      <c r="T13" s="99"/>
      <c r="U13" s="126">
        <f>SUM(P13:T14)</f>
        <v>5</v>
      </c>
      <c r="V13" s="170">
        <v>0.010717592592592593</v>
      </c>
      <c r="W13" s="169">
        <f>O13-U13</f>
        <v>15</v>
      </c>
      <c r="X13" s="167"/>
      <c r="Y13" s="99"/>
      <c r="Z13" s="99"/>
      <c r="AA13" s="99"/>
      <c r="AB13" s="99"/>
      <c r="AC13" s="99"/>
      <c r="AD13" s="126">
        <f>SUM(Y13:AC14)</f>
        <v>0</v>
      </c>
      <c r="AE13" s="170"/>
      <c r="AF13" s="167">
        <f>X13-AD13</f>
        <v>0</v>
      </c>
      <c r="AG13" s="167">
        <v>20</v>
      </c>
      <c r="AH13" s="99"/>
      <c r="AI13" s="99"/>
      <c r="AJ13" s="99">
        <v>5</v>
      </c>
      <c r="AK13" s="99"/>
      <c r="AL13" s="99"/>
      <c r="AM13" s="126">
        <f>SUM(AH13:AL14)</f>
        <v>5</v>
      </c>
      <c r="AN13" s="170">
        <v>0.00954861111111111</v>
      </c>
      <c r="AO13" s="167">
        <f>AG13-AM13</f>
        <v>15</v>
      </c>
      <c r="AP13" s="167"/>
      <c r="AQ13" s="99"/>
      <c r="AR13" s="99"/>
      <c r="AS13" s="99"/>
      <c r="AT13" s="99"/>
      <c r="AU13" s="99"/>
      <c r="AV13" s="126">
        <f>SUM(AQ13:AU14)</f>
        <v>0</v>
      </c>
      <c r="AW13" s="170"/>
      <c r="AX13" s="167">
        <f>AP13-AV13</f>
        <v>0</v>
      </c>
      <c r="AY13" s="167"/>
      <c r="AZ13" s="99"/>
      <c r="BA13" s="99"/>
      <c r="BB13" s="99"/>
      <c r="BC13" s="99"/>
      <c r="BD13" s="99"/>
      <c r="BE13" s="126">
        <f>SUM(AZ13:BD14)</f>
        <v>0</v>
      </c>
      <c r="BF13" s="126"/>
      <c r="BG13" s="167">
        <f>AY13-BE13</f>
        <v>0</v>
      </c>
      <c r="BH13" s="178">
        <f>COUNT(AY13,AP13,AG13,X13,O13,F13)</f>
        <v>2</v>
      </c>
      <c r="BI13" s="173">
        <f>BG13+AX13+AO13+AF13+W13+N13</f>
        <v>-21</v>
      </c>
      <c r="BJ13" s="185">
        <f>BE13+AV13+AM13+AD13+U13+L13</f>
        <v>11</v>
      </c>
      <c r="BK13" s="183">
        <f>BF13+AW13+AN13+AE13+V13+M13</f>
        <v>0.020266203703703703</v>
      </c>
      <c r="BL13" s="175">
        <v>4</v>
      </c>
    </row>
    <row r="14" spans="1:64" ht="17.25" customHeight="1" thickBot="1">
      <c r="A14" s="163"/>
      <c r="B14" s="164"/>
      <c r="C14" s="98" t="s">
        <v>130</v>
      </c>
      <c r="D14" s="166"/>
      <c r="E14" s="98">
        <v>1992</v>
      </c>
      <c r="F14" s="168"/>
      <c r="G14" s="99" t="s">
        <v>131</v>
      </c>
      <c r="H14" s="99"/>
      <c r="I14" s="99"/>
      <c r="J14" s="99"/>
      <c r="K14" s="99"/>
      <c r="L14" s="126"/>
      <c r="M14" s="150"/>
      <c r="N14" s="169"/>
      <c r="O14" s="168"/>
      <c r="P14" s="99"/>
      <c r="Q14" s="99"/>
      <c r="R14" s="99"/>
      <c r="S14" s="99"/>
      <c r="T14" s="99"/>
      <c r="U14" s="126"/>
      <c r="V14" s="171"/>
      <c r="W14" s="169"/>
      <c r="X14" s="168"/>
      <c r="Y14" s="99"/>
      <c r="Z14" s="99"/>
      <c r="AA14" s="99"/>
      <c r="AB14" s="99"/>
      <c r="AC14" s="99"/>
      <c r="AD14" s="126"/>
      <c r="AE14" s="171"/>
      <c r="AF14" s="168"/>
      <c r="AG14" s="168"/>
      <c r="AH14" s="99"/>
      <c r="AI14" s="99"/>
      <c r="AJ14" s="99"/>
      <c r="AK14" s="99"/>
      <c r="AL14" s="99"/>
      <c r="AM14" s="126"/>
      <c r="AN14" s="171"/>
      <c r="AO14" s="168"/>
      <c r="AP14" s="168"/>
      <c r="AQ14" s="99"/>
      <c r="AR14" s="99"/>
      <c r="AS14" s="99"/>
      <c r="AT14" s="99"/>
      <c r="AU14" s="99"/>
      <c r="AV14" s="126"/>
      <c r="AW14" s="171"/>
      <c r="AX14" s="168"/>
      <c r="AY14" s="168"/>
      <c r="AZ14" s="99"/>
      <c r="BA14" s="99"/>
      <c r="BB14" s="99"/>
      <c r="BC14" s="99"/>
      <c r="BD14" s="99"/>
      <c r="BE14" s="126"/>
      <c r="BF14" s="126"/>
      <c r="BG14" s="168"/>
      <c r="BH14" s="179"/>
      <c r="BI14" s="173"/>
      <c r="BJ14" s="185"/>
      <c r="BK14" s="183"/>
      <c r="BL14" s="175"/>
    </row>
    <row r="15" spans="1:64" ht="17.25" customHeight="1" thickBot="1">
      <c r="A15" s="163">
        <v>4</v>
      </c>
      <c r="B15" s="164" t="s">
        <v>19</v>
      </c>
      <c r="C15" s="98" t="s">
        <v>124</v>
      </c>
      <c r="D15" s="165" t="s">
        <v>107</v>
      </c>
      <c r="E15" s="98">
        <v>1997</v>
      </c>
      <c r="F15" s="167">
        <v>20</v>
      </c>
      <c r="G15" s="99"/>
      <c r="H15" s="99"/>
      <c r="I15" s="99"/>
      <c r="J15" s="99"/>
      <c r="K15" s="99"/>
      <c r="L15" s="126">
        <f>G15+G16+H15+H16+I15+I16+J15+J16+K15+K16</f>
        <v>0</v>
      </c>
      <c r="M15" s="170">
        <v>0.009953703703703704</v>
      </c>
      <c r="N15" s="169">
        <f>F15-L15</f>
        <v>20</v>
      </c>
      <c r="O15" s="167">
        <v>20</v>
      </c>
      <c r="P15" s="99"/>
      <c r="Q15" s="99"/>
      <c r="R15" s="99"/>
      <c r="S15" s="99"/>
      <c r="T15" s="99"/>
      <c r="U15" s="126">
        <f>SUM(P15:T16)</f>
        <v>0</v>
      </c>
      <c r="V15" s="170">
        <v>0.007650462962962963</v>
      </c>
      <c r="W15" s="169">
        <f>O15-U15</f>
        <v>20</v>
      </c>
      <c r="X15" s="167"/>
      <c r="Y15" s="99"/>
      <c r="Z15" s="99"/>
      <c r="AA15" s="99"/>
      <c r="AB15" s="99"/>
      <c r="AC15" s="99"/>
      <c r="AD15" s="126">
        <f>SUM(Y15:AC16)</f>
        <v>0</v>
      </c>
      <c r="AE15" s="170"/>
      <c r="AF15" s="167">
        <f>X15-AD15</f>
        <v>0</v>
      </c>
      <c r="AG15" s="167">
        <v>20</v>
      </c>
      <c r="AH15" s="99"/>
      <c r="AI15" s="99"/>
      <c r="AJ15" s="99"/>
      <c r="AK15" s="99"/>
      <c r="AL15" s="99"/>
      <c r="AM15" s="126">
        <f>SUM(AH15:AL16)</f>
        <v>5</v>
      </c>
      <c r="AN15" s="170">
        <v>0.008252314814814815</v>
      </c>
      <c r="AO15" s="167">
        <f>AG15-AM15</f>
        <v>15</v>
      </c>
      <c r="AP15" s="167">
        <v>15</v>
      </c>
      <c r="AQ15" s="99"/>
      <c r="AR15" s="99"/>
      <c r="AS15" s="99">
        <v>5</v>
      </c>
      <c r="AT15" s="99">
        <v>6</v>
      </c>
      <c r="AU15" s="99"/>
      <c r="AV15" s="126">
        <f>SUM(AQ15:AU16)</f>
        <v>11</v>
      </c>
      <c r="AW15" s="170"/>
      <c r="AX15" s="167">
        <f>AP15-AV15</f>
        <v>4</v>
      </c>
      <c r="AY15" s="167"/>
      <c r="AZ15" s="99"/>
      <c r="BA15" s="99"/>
      <c r="BB15" s="99"/>
      <c r="BC15" s="99"/>
      <c r="BD15" s="99"/>
      <c r="BE15" s="126">
        <f>SUM(AZ15:BD16)</f>
        <v>0</v>
      </c>
      <c r="BF15" s="126"/>
      <c r="BG15" s="167">
        <f>AY15-BE15</f>
        <v>0</v>
      </c>
      <c r="BH15" s="178">
        <f>COUNT(AY15,AP15,AG15,X15,O15,F15)</f>
        <v>4</v>
      </c>
      <c r="BI15" s="173">
        <f>BG15+AX15+AO15+AF15+W15+N15</f>
        <v>59</v>
      </c>
      <c r="BJ15" s="185">
        <f>BE15+AV15+AM15+AD15+U15+L15</f>
        <v>16</v>
      </c>
      <c r="BK15" s="183">
        <f>BF15+AW15+AN15+AE15+V15+M15</f>
        <v>0.025856481481481484</v>
      </c>
      <c r="BL15" s="175" t="s">
        <v>54</v>
      </c>
    </row>
    <row r="16" spans="1:64" ht="17.25" customHeight="1" thickBot="1">
      <c r="A16" s="163"/>
      <c r="B16" s="164"/>
      <c r="C16" s="98" t="s">
        <v>25</v>
      </c>
      <c r="D16" s="166"/>
      <c r="E16" s="98">
        <v>1996</v>
      </c>
      <c r="F16" s="168"/>
      <c r="G16" s="99"/>
      <c r="H16" s="99"/>
      <c r="I16" s="99"/>
      <c r="J16" s="99"/>
      <c r="K16" s="99"/>
      <c r="L16" s="126"/>
      <c r="M16" s="171"/>
      <c r="N16" s="169"/>
      <c r="O16" s="168"/>
      <c r="P16" s="99"/>
      <c r="Q16" s="99"/>
      <c r="R16" s="99"/>
      <c r="S16" s="99"/>
      <c r="T16" s="99"/>
      <c r="U16" s="126"/>
      <c r="V16" s="171"/>
      <c r="W16" s="169"/>
      <c r="X16" s="168"/>
      <c r="Y16" s="99"/>
      <c r="Z16" s="99"/>
      <c r="AA16" s="99"/>
      <c r="AB16" s="99"/>
      <c r="AC16" s="99"/>
      <c r="AD16" s="126"/>
      <c r="AE16" s="171"/>
      <c r="AF16" s="168"/>
      <c r="AG16" s="168"/>
      <c r="AH16" s="99"/>
      <c r="AI16" s="99"/>
      <c r="AJ16" s="99">
        <v>5</v>
      </c>
      <c r="AK16" s="99"/>
      <c r="AL16" s="99"/>
      <c r="AM16" s="126"/>
      <c r="AN16" s="171"/>
      <c r="AO16" s="168"/>
      <c r="AP16" s="168"/>
      <c r="AQ16" s="99"/>
      <c r="AR16" s="99"/>
      <c r="AS16" s="99"/>
      <c r="AT16" s="99"/>
      <c r="AU16" s="99"/>
      <c r="AV16" s="126"/>
      <c r="AW16" s="171"/>
      <c r="AX16" s="168"/>
      <c r="AY16" s="168"/>
      <c r="AZ16" s="99"/>
      <c r="BA16" s="99"/>
      <c r="BB16" s="99"/>
      <c r="BC16" s="99"/>
      <c r="BD16" s="99"/>
      <c r="BE16" s="126"/>
      <c r="BF16" s="126"/>
      <c r="BG16" s="168"/>
      <c r="BH16" s="179"/>
      <c r="BI16" s="173"/>
      <c r="BJ16" s="185"/>
      <c r="BK16" s="183"/>
      <c r="BL16" s="175"/>
    </row>
    <row r="17" spans="1:64" ht="17.25" customHeight="1" thickBot="1">
      <c r="A17" s="163">
        <v>5</v>
      </c>
      <c r="B17" s="164" t="s">
        <v>19</v>
      </c>
      <c r="C17" s="98" t="s">
        <v>31</v>
      </c>
      <c r="D17" s="165" t="s">
        <v>109</v>
      </c>
      <c r="E17" s="98">
        <v>2001</v>
      </c>
      <c r="F17" s="167"/>
      <c r="G17" s="99"/>
      <c r="H17" s="99"/>
      <c r="I17" s="99"/>
      <c r="J17" s="99"/>
      <c r="K17" s="99"/>
      <c r="L17" s="126">
        <f>G17+G18+H17+H18+I17+I18+J17+J18+K17+K18</f>
        <v>0</v>
      </c>
      <c r="M17" s="148"/>
      <c r="N17" s="169">
        <f>F17-L17</f>
        <v>0</v>
      </c>
      <c r="O17" s="167"/>
      <c r="P17" s="99"/>
      <c r="Q17" s="99"/>
      <c r="R17" s="99"/>
      <c r="S17" s="99"/>
      <c r="T17" s="99"/>
      <c r="U17" s="126">
        <f>SUM(P17:T18)</f>
        <v>0</v>
      </c>
      <c r="V17" s="170"/>
      <c r="W17" s="169">
        <f>O17-U17</f>
        <v>0</v>
      </c>
      <c r="X17" s="167"/>
      <c r="Y17" s="99"/>
      <c r="Z17" s="99"/>
      <c r="AA17" s="99"/>
      <c r="AB17" s="99"/>
      <c r="AC17" s="99"/>
      <c r="AD17" s="126">
        <f>SUM(Y17:AC18)</f>
        <v>0</v>
      </c>
      <c r="AE17" s="170"/>
      <c r="AF17" s="167">
        <f>X17-AD17</f>
        <v>0</v>
      </c>
      <c r="AG17" s="167"/>
      <c r="AH17" s="99" t="s">
        <v>131</v>
      </c>
      <c r="AI17" s="99"/>
      <c r="AJ17" s="99"/>
      <c r="AK17" s="99"/>
      <c r="AL17" s="99"/>
      <c r="AM17" s="126">
        <v>3</v>
      </c>
      <c r="AN17" s="170"/>
      <c r="AO17" s="167">
        <v>-53</v>
      </c>
      <c r="AP17" s="167"/>
      <c r="AQ17" s="99"/>
      <c r="AR17" s="99"/>
      <c r="AS17" s="99"/>
      <c r="AT17" s="99"/>
      <c r="AU17" s="99"/>
      <c r="AV17" s="126">
        <f>SUM(AQ17:AU18)</f>
        <v>0</v>
      </c>
      <c r="AW17" s="170"/>
      <c r="AX17" s="167">
        <f>AP17-AV17</f>
        <v>0</v>
      </c>
      <c r="AY17" s="167"/>
      <c r="AZ17" s="99"/>
      <c r="BA17" s="99"/>
      <c r="BB17" s="99"/>
      <c r="BC17" s="99"/>
      <c r="BD17" s="99"/>
      <c r="BE17" s="126">
        <f>SUM(AZ17:BD18)</f>
        <v>0</v>
      </c>
      <c r="BF17" s="126"/>
      <c r="BG17" s="167">
        <f>AY17-BE17</f>
        <v>0</v>
      </c>
      <c r="BH17" s="178">
        <f>COUNT(AY17,AP17,AG17,X17,O17,F17)</f>
        <v>0</v>
      </c>
      <c r="BI17" s="176">
        <f>BG17+AX17+AO17+AF17+W17+N17-50-50</f>
        <v>-153</v>
      </c>
      <c r="BJ17" s="185">
        <f>BE17+AV17+AM17+AD17+U17+L17+50+50</f>
        <v>103</v>
      </c>
      <c r="BK17" s="183">
        <f>BF17+AW17+AN17+AE17+V17+M17</f>
        <v>0</v>
      </c>
      <c r="BL17" s="175">
        <v>6</v>
      </c>
    </row>
    <row r="18" spans="1:64" ht="17.25" customHeight="1" thickBot="1">
      <c r="A18" s="163"/>
      <c r="B18" s="164"/>
      <c r="C18" s="98" t="s">
        <v>108</v>
      </c>
      <c r="D18" s="166"/>
      <c r="E18" s="98">
        <v>2001</v>
      </c>
      <c r="F18" s="168"/>
      <c r="G18" s="99"/>
      <c r="H18" s="99"/>
      <c r="I18" s="99"/>
      <c r="J18" s="99"/>
      <c r="K18" s="99"/>
      <c r="L18" s="126"/>
      <c r="M18" s="150"/>
      <c r="N18" s="169"/>
      <c r="O18" s="168"/>
      <c r="P18" s="99"/>
      <c r="Q18" s="99"/>
      <c r="R18" s="99"/>
      <c r="S18" s="99"/>
      <c r="T18" s="99"/>
      <c r="U18" s="126"/>
      <c r="V18" s="171"/>
      <c r="W18" s="169"/>
      <c r="X18" s="168"/>
      <c r="Y18" s="99"/>
      <c r="Z18" s="99"/>
      <c r="AA18" s="99"/>
      <c r="AB18" s="99"/>
      <c r="AC18" s="99"/>
      <c r="AD18" s="126"/>
      <c r="AE18" s="171"/>
      <c r="AF18" s="168"/>
      <c r="AG18" s="168"/>
      <c r="AH18" s="99" t="s">
        <v>131</v>
      </c>
      <c r="AI18" s="99"/>
      <c r="AJ18" s="99"/>
      <c r="AK18" s="99">
        <v>3</v>
      </c>
      <c r="AL18" s="99"/>
      <c r="AM18" s="126"/>
      <c r="AN18" s="171"/>
      <c r="AO18" s="168"/>
      <c r="AP18" s="168"/>
      <c r="AQ18" s="99"/>
      <c r="AR18" s="99"/>
      <c r="AS18" s="99"/>
      <c r="AT18" s="99"/>
      <c r="AU18" s="99"/>
      <c r="AV18" s="126"/>
      <c r="AW18" s="171"/>
      <c r="AX18" s="168"/>
      <c r="AY18" s="168"/>
      <c r="AZ18" s="99"/>
      <c r="BA18" s="99"/>
      <c r="BB18" s="99"/>
      <c r="BC18" s="99"/>
      <c r="BD18" s="99"/>
      <c r="BE18" s="126"/>
      <c r="BF18" s="126"/>
      <c r="BG18" s="168"/>
      <c r="BH18" s="179"/>
      <c r="BI18" s="173"/>
      <c r="BJ18" s="185"/>
      <c r="BK18" s="183"/>
      <c r="BL18" s="175"/>
    </row>
    <row r="19" spans="1:64" ht="17.25" customHeight="1" thickBot="1">
      <c r="A19" s="163">
        <v>6</v>
      </c>
      <c r="B19" s="164" t="s">
        <v>17</v>
      </c>
      <c r="C19" s="98" t="s">
        <v>110</v>
      </c>
      <c r="D19" s="165" t="s">
        <v>112</v>
      </c>
      <c r="E19" s="98">
        <v>2000</v>
      </c>
      <c r="F19" s="167"/>
      <c r="G19" s="99"/>
      <c r="H19" s="99"/>
      <c r="I19" s="99"/>
      <c r="J19" s="99"/>
      <c r="K19" s="99"/>
      <c r="L19" s="126">
        <f>G19+G20+H19+H20+I19+I20+J19+J20+K19+K20</f>
        <v>0</v>
      </c>
      <c r="M19" s="148"/>
      <c r="N19" s="169">
        <f>F19-L19</f>
        <v>0</v>
      </c>
      <c r="O19" s="167"/>
      <c r="P19" s="99"/>
      <c r="Q19" s="99"/>
      <c r="R19" s="99"/>
      <c r="S19" s="99"/>
      <c r="T19" s="99"/>
      <c r="U19" s="126"/>
      <c r="V19" s="148"/>
      <c r="W19" s="169">
        <f>O19-U19</f>
        <v>0</v>
      </c>
      <c r="X19" s="167"/>
      <c r="Y19" s="99" t="s">
        <v>16</v>
      </c>
      <c r="Z19" s="99">
        <v>20</v>
      </c>
      <c r="AA19" s="99">
        <v>5</v>
      </c>
      <c r="AB19" s="99"/>
      <c r="AC19" s="99"/>
      <c r="AD19" s="126">
        <f>SUM(Y19:AC20)</f>
        <v>25</v>
      </c>
      <c r="AE19" s="170"/>
      <c r="AF19" s="167">
        <v>-25</v>
      </c>
      <c r="AG19" s="167"/>
      <c r="AH19" s="99" t="s">
        <v>131</v>
      </c>
      <c r="AI19" s="99"/>
      <c r="AJ19" s="99"/>
      <c r="AK19" s="99"/>
      <c r="AL19" s="99"/>
      <c r="AM19" s="126">
        <v>10</v>
      </c>
      <c r="AN19" s="170"/>
      <c r="AO19" s="167">
        <f>AG19-AM19</f>
        <v>-10</v>
      </c>
      <c r="AP19" s="167">
        <v>15</v>
      </c>
      <c r="AQ19" s="99"/>
      <c r="AR19" s="99"/>
      <c r="AS19" s="99"/>
      <c r="AT19" s="99"/>
      <c r="AU19" s="99"/>
      <c r="AV19" s="126">
        <f>SUM(AQ19:AU20)</f>
        <v>14</v>
      </c>
      <c r="AW19" s="170">
        <v>0.008124999999999999</v>
      </c>
      <c r="AX19" s="167">
        <f>AP19-AV19</f>
        <v>1</v>
      </c>
      <c r="AY19" s="167"/>
      <c r="AZ19" s="99" t="s">
        <v>16</v>
      </c>
      <c r="BA19" s="99"/>
      <c r="BB19" s="99"/>
      <c r="BC19" s="99"/>
      <c r="BD19" s="99"/>
      <c r="BE19" s="126">
        <v>50</v>
      </c>
      <c r="BF19" s="177">
        <v>0.001990740740740741</v>
      </c>
      <c r="BG19" s="167">
        <f>-BE19</f>
        <v>-50</v>
      </c>
      <c r="BH19" s="178">
        <f>COUNT(AY19,AP19,AG19,X19,O19,F19)</f>
        <v>1</v>
      </c>
      <c r="BI19" s="176">
        <f>BG19+AX19+AO19+AF19+W19+N19-50</f>
        <v>-134</v>
      </c>
      <c r="BJ19" s="185">
        <f>BE19+AV19+AM19+AD19+U19+L19+50</f>
        <v>149</v>
      </c>
      <c r="BK19" s="183">
        <f>BF19+AW19+AN19+AE19+V19+M19</f>
        <v>0.01011574074074074</v>
      </c>
      <c r="BL19" s="175">
        <v>5</v>
      </c>
    </row>
    <row r="20" spans="1:64" ht="17.25" customHeight="1" thickBot="1">
      <c r="A20" s="163"/>
      <c r="B20" s="164"/>
      <c r="C20" s="98" t="s">
        <v>111</v>
      </c>
      <c r="D20" s="166"/>
      <c r="E20" s="98">
        <v>2000</v>
      </c>
      <c r="F20" s="168"/>
      <c r="G20" s="99"/>
      <c r="H20" s="99"/>
      <c r="I20" s="99"/>
      <c r="J20" s="99"/>
      <c r="K20" s="99"/>
      <c r="L20" s="126"/>
      <c r="M20" s="150"/>
      <c r="N20" s="169"/>
      <c r="O20" s="168"/>
      <c r="P20" s="99"/>
      <c r="Q20" s="99"/>
      <c r="R20" s="99"/>
      <c r="S20" s="99"/>
      <c r="T20" s="99"/>
      <c r="U20" s="126"/>
      <c r="V20" s="150"/>
      <c r="W20" s="169"/>
      <c r="X20" s="168"/>
      <c r="Y20" s="99" t="s">
        <v>16</v>
      </c>
      <c r="Z20" s="99"/>
      <c r="AA20" s="99"/>
      <c r="AB20" s="99"/>
      <c r="AC20" s="99"/>
      <c r="AD20" s="126"/>
      <c r="AE20" s="171"/>
      <c r="AF20" s="168"/>
      <c r="AG20" s="168"/>
      <c r="AH20" s="99" t="s">
        <v>131</v>
      </c>
      <c r="AI20" s="99"/>
      <c r="AJ20" s="99"/>
      <c r="AK20" s="99"/>
      <c r="AL20" s="99"/>
      <c r="AM20" s="126"/>
      <c r="AN20" s="171"/>
      <c r="AO20" s="168"/>
      <c r="AP20" s="168"/>
      <c r="AQ20" s="99"/>
      <c r="AR20" s="99"/>
      <c r="AS20" s="99">
        <v>5</v>
      </c>
      <c r="AT20" s="99">
        <v>9</v>
      </c>
      <c r="AU20" s="99"/>
      <c r="AV20" s="126"/>
      <c r="AW20" s="171"/>
      <c r="AX20" s="168"/>
      <c r="AY20" s="168"/>
      <c r="AZ20" s="99" t="s">
        <v>16</v>
      </c>
      <c r="BA20" s="99"/>
      <c r="BB20" s="99"/>
      <c r="BC20" s="99"/>
      <c r="BD20" s="99"/>
      <c r="BE20" s="126"/>
      <c r="BF20" s="177"/>
      <c r="BG20" s="168"/>
      <c r="BH20" s="179"/>
      <c r="BI20" s="173"/>
      <c r="BJ20" s="185"/>
      <c r="BK20" s="183"/>
      <c r="BL20" s="175"/>
    </row>
    <row r="21" spans="1:64" ht="18" customHeight="1">
      <c r="A21" s="3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4"/>
      <c r="P21" s="14"/>
      <c r="Q21" s="14"/>
      <c r="R21" s="14"/>
      <c r="S21" s="14"/>
      <c r="T21" s="14"/>
      <c r="U21" s="14"/>
      <c r="V21" s="14"/>
      <c r="W21" s="13"/>
      <c r="X21" s="14"/>
      <c r="Y21" s="14"/>
      <c r="Z21" s="14"/>
      <c r="AA21" s="14"/>
      <c r="AB21" s="14"/>
      <c r="AC21" s="14"/>
      <c r="AD21" s="14"/>
      <c r="AE21" s="14"/>
      <c r="AF21" s="13"/>
      <c r="AG21" s="14"/>
      <c r="AH21" s="14"/>
      <c r="AI21" s="14"/>
      <c r="AJ21" s="14"/>
      <c r="AK21" s="14"/>
      <c r="AL21" s="14"/>
      <c r="AM21" s="14"/>
      <c r="AN21" s="14"/>
      <c r="AO21" s="13"/>
      <c r="AP21" s="14"/>
      <c r="AQ21" s="14"/>
      <c r="AR21" s="14"/>
      <c r="AS21" s="14"/>
      <c r="AT21" s="14"/>
      <c r="AU21" s="14"/>
      <c r="AV21" s="14"/>
      <c r="AW21" s="14"/>
      <c r="AX21" s="13"/>
      <c r="AY21" s="14"/>
      <c r="AZ21" s="14"/>
      <c r="BA21" s="14"/>
      <c r="BB21" s="14"/>
      <c r="BC21" s="14"/>
      <c r="BD21" s="14"/>
      <c r="BE21" s="14"/>
      <c r="BF21" s="14"/>
      <c r="BG21" s="13"/>
      <c r="BH21" s="13"/>
      <c r="BI21" s="13"/>
      <c r="BJ21" s="13"/>
      <c r="BK21" s="13"/>
      <c r="BL21" s="13"/>
    </row>
    <row r="22" spans="1:64" ht="15.75" customHeight="1">
      <c r="A22" s="138" t="s">
        <v>21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4"/>
      <c r="M22" s="14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</row>
    <row r="23" spans="1:64" ht="15.7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4"/>
      <c r="M23" s="14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</row>
  </sheetData>
  <sheetProtection selectLockedCells="1" selectUnlockedCells="1"/>
  <mergeCells count="254">
    <mergeCell ref="BI6:BI8"/>
    <mergeCell ref="BJ6:BJ8"/>
    <mergeCell ref="BK6:BK8"/>
    <mergeCell ref="BL5:BL8"/>
    <mergeCell ref="BJ19:BJ20"/>
    <mergeCell ref="BK9:BK10"/>
    <mergeCell ref="BK11:BK12"/>
    <mergeCell ref="BK13:BK14"/>
    <mergeCell ref="BK15:BK16"/>
    <mergeCell ref="BK17:BK18"/>
    <mergeCell ref="BK19:BK20"/>
    <mergeCell ref="BH13:BH14"/>
    <mergeCell ref="BH15:BH16"/>
    <mergeCell ref="BH17:BH18"/>
    <mergeCell ref="BH19:BH20"/>
    <mergeCell ref="BJ9:BJ10"/>
    <mergeCell ref="BJ11:BJ12"/>
    <mergeCell ref="BJ13:BJ14"/>
    <mergeCell ref="BJ15:BJ16"/>
    <mergeCell ref="BJ17:BJ18"/>
    <mergeCell ref="BH9:BH10"/>
    <mergeCell ref="BH11:BH12"/>
    <mergeCell ref="BH6:BH8"/>
    <mergeCell ref="BF9:BF10"/>
    <mergeCell ref="BF11:BF12"/>
    <mergeCell ref="BF13:BF14"/>
    <mergeCell ref="AW11:AW12"/>
    <mergeCell ref="AW13:AW14"/>
    <mergeCell ref="AW15:AW16"/>
    <mergeCell ref="AW17:AW18"/>
    <mergeCell ref="AW19:AW20"/>
    <mergeCell ref="AX15:AX16"/>
    <mergeCell ref="D19:D20"/>
    <mergeCell ref="O17:O18"/>
    <mergeCell ref="U17:U18"/>
    <mergeCell ref="X17:X18"/>
    <mergeCell ref="AD17:AD18"/>
    <mergeCell ref="BF15:BF16"/>
    <mergeCell ref="BF17:BF18"/>
    <mergeCell ref="BF19:BF20"/>
    <mergeCell ref="AY15:AY16"/>
    <mergeCell ref="M11:M12"/>
    <mergeCell ref="M13:M14"/>
    <mergeCell ref="M15:M16"/>
    <mergeCell ref="M17:M18"/>
    <mergeCell ref="M19:M20"/>
    <mergeCell ref="AE11:AE12"/>
    <mergeCell ref="AE13:AE14"/>
    <mergeCell ref="AE15:AE16"/>
    <mergeCell ref="AE17:AE18"/>
    <mergeCell ref="AE19:AE20"/>
    <mergeCell ref="A22:K23"/>
    <mergeCell ref="N22:BL22"/>
    <mergeCell ref="N23:BL23"/>
    <mergeCell ref="AY19:AY20"/>
    <mergeCell ref="BE19:BE20"/>
    <mergeCell ref="BG19:BG20"/>
    <mergeCell ref="BI19:BI20"/>
    <mergeCell ref="BL19:BL20"/>
    <mergeCell ref="AG19:AG20"/>
    <mergeCell ref="AM19:AM20"/>
    <mergeCell ref="AO19:AO20"/>
    <mergeCell ref="AP19:AP20"/>
    <mergeCell ref="AV19:AV20"/>
    <mergeCell ref="AX19:AX20"/>
    <mergeCell ref="AN19:AN20"/>
    <mergeCell ref="O19:O20"/>
    <mergeCell ref="U19:U20"/>
    <mergeCell ref="W19:W20"/>
    <mergeCell ref="X19:X20"/>
    <mergeCell ref="AD19:AD20"/>
    <mergeCell ref="AF19:AF20"/>
    <mergeCell ref="V19:V20"/>
    <mergeCell ref="AY17:AY18"/>
    <mergeCell ref="BE17:BE18"/>
    <mergeCell ref="BG17:BG18"/>
    <mergeCell ref="BI17:BI18"/>
    <mergeCell ref="AV17:AV18"/>
    <mergeCell ref="AX17:AX18"/>
    <mergeCell ref="AN17:AN18"/>
    <mergeCell ref="W17:W18"/>
    <mergeCell ref="BL17:BL18"/>
    <mergeCell ref="A19:A20"/>
    <mergeCell ref="B19:B20"/>
    <mergeCell ref="F19:F20"/>
    <mergeCell ref="L19:L20"/>
    <mergeCell ref="N19:N20"/>
    <mergeCell ref="AG17:AG18"/>
    <mergeCell ref="AM17:AM18"/>
    <mergeCell ref="AO17:AO18"/>
    <mergeCell ref="AP17:AP18"/>
    <mergeCell ref="AF17:AF18"/>
    <mergeCell ref="V17:V18"/>
    <mergeCell ref="A17:A18"/>
    <mergeCell ref="B17:B18"/>
    <mergeCell ref="D17:D18"/>
    <mergeCell ref="F17:F18"/>
    <mergeCell ref="L17:L18"/>
    <mergeCell ref="N17:N18"/>
    <mergeCell ref="BE15:BE16"/>
    <mergeCell ref="BG15:BG16"/>
    <mergeCell ref="BI15:BI16"/>
    <mergeCell ref="BL15:BL16"/>
    <mergeCell ref="AF15:AF16"/>
    <mergeCell ref="AG15:AG16"/>
    <mergeCell ref="AM15:AM16"/>
    <mergeCell ref="AO15:AO16"/>
    <mergeCell ref="AP15:AP16"/>
    <mergeCell ref="AV15:AV16"/>
    <mergeCell ref="AN15:AN16"/>
    <mergeCell ref="N15:N16"/>
    <mergeCell ref="O15:O16"/>
    <mergeCell ref="U15:U16"/>
    <mergeCell ref="W15:W16"/>
    <mergeCell ref="X15:X16"/>
    <mergeCell ref="AD15:AD16"/>
    <mergeCell ref="V15:V16"/>
    <mergeCell ref="AY13:AY14"/>
    <mergeCell ref="BE13:BE14"/>
    <mergeCell ref="BG13:BG14"/>
    <mergeCell ref="BI13:BI14"/>
    <mergeCell ref="BL13:BL14"/>
    <mergeCell ref="A15:A16"/>
    <mergeCell ref="B15:B16"/>
    <mergeCell ref="D15:D16"/>
    <mergeCell ref="F15:F16"/>
    <mergeCell ref="L15:L16"/>
    <mergeCell ref="AG13:AG14"/>
    <mergeCell ref="AM13:AM14"/>
    <mergeCell ref="AO13:AO14"/>
    <mergeCell ref="AP13:AP14"/>
    <mergeCell ref="AV13:AV14"/>
    <mergeCell ref="AX13:AX14"/>
    <mergeCell ref="AN13:AN14"/>
    <mergeCell ref="O13:O14"/>
    <mergeCell ref="U13:U14"/>
    <mergeCell ref="W13:W14"/>
    <mergeCell ref="X13:X14"/>
    <mergeCell ref="AD13:AD14"/>
    <mergeCell ref="AF13:AF14"/>
    <mergeCell ref="V13:V14"/>
    <mergeCell ref="A13:A14"/>
    <mergeCell ref="B13:B14"/>
    <mergeCell ref="D13:D14"/>
    <mergeCell ref="F13:F14"/>
    <mergeCell ref="L13:L14"/>
    <mergeCell ref="N13:N14"/>
    <mergeCell ref="AX11:AX12"/>
    <mergeCell ref="AY11:AY12"/>
    <mergeCell ref="BE11:BE12"/>
    <mergeCell ref="BG11:BG12"/>
    <mergeCell ref="BI11:BI12"/>
    <mergeCell ref="BL11:BL12"/>
    <mergeCell ref="AF11:AF12"/>
    <mergeCell ref="AG11:AG12"/>
    <mergeCell ref="AM11:AM12"/>
    <mergeCell ref="AO11:AO12"/>
    <mergeCell ref="AP11:AP12"/>
    <mergeCell ref="AV11:AV12"/>
    <mergeCell ref="AN11:AN12"/>
    <mergeCell ref="N11:N12"/>
    <mergeCell ref="O11:O12"/>
    <mergeCell ref="U11:U12"/>
    <mergeCell ref="W11:W12"/>
    <mergeCell ref="X11:X12"/>
    <mergeCell ref="AD11:AD12"/>
    <mergeCell ref="V11:V12"/>
    <mergeCell ref="AY9:AY10"/>
    <mergeCell ref="BE9:BE10"/>
    <mergeCell ref="BG9:BG10"/>
    <mergeCell ref="BI9:BI10"/>
    <mergeCell ref="BL9:BL10"/>
    <mergeCell ref="A11:A12"/>
    <mergeCell ref="B11:B12"/>
    <mergeCell ref="D11:D12"/>
    <mergeCell ref="F11:F12"/>
    <mergeCell ref="L11:L12"/>
    <mergeCell ref="AG9:AG10"/>
    <mergeCell ref="AM9:AM10"/>
    <mergeCell ref="AO9:AO10"/>
    <mergeCell ref="AP9:AP10"/>
    <mergeCell ref="AV9:AV10"/>
    <mergeCell ref="AX9:AX10"/>
    <mergeCell ref="AN9:AN10"/>
    <mergeCell ref="AW9:AW10"/>
    <mergeCell ref="O9:O10"/>
    <mergeCell ref="U9:U10"/>
    <mergeCell ref="W9:W10"/>
    <mergeCell ref="X9:X10"/>
    <mergeCell ref="AD9:AD10"/>
    <mergeCell ref="AF9:AF10"/>
    <mergeCell ref="V9:V10"/>
    <mergeCell ref="AE9:AE10"/>
    <mergeCell ref="A9:A10"/>
    <mergeCell ref="B9:B10"/>
    <mergeCell ref="D9:D10"/>
    <mergeCell ref="F9:F10"/>
    <mergeCell ref="L9:L10"/>
    <mergeCell ref="N9:N10"/>
    <mergeCell ref="M9:M10"/>
    <mergeCell ref="D6:D8"/>
    <mergeCell ref="E6:E8"/>
    <mergeCell ref="F7:N7"/>
    <mergeCell ref="O7:W7"/>
    <mergeCell ref="X7:AF7"/>
    <mergeCell ref="AG7:AO7"/>
    <mergeCell ref="Y5:Y6"/>
    <mergeCell ref="Z5:Z6"/>
    <mergeCell ref="AA5:AA6"/>
    <mergeCell ref="AC5:AC6"/>
    <mergeCell ref="AP7:AX7"/>
    <mergeCell ref="AY7:BG7"/>
    <mergeCell ref="AZ5:AZ6"/>
    <mergeCell ref="BA5:BA6"/>
    <mergeCell ref="BB5:BB6"/>
    <mergeCell ref="BD5:BD6"/>
    <mergeCell ref="BE5:BE6"/>
    <mergeCell ref="BG5:BG6"/>
    <mergeCell ref="AQ5:AQ6"/>
    <mergeCell ref="AR5:AR6"/>
    <mergeCell ref="AS5:AS6"/>
    <mergeCell ref="AU5:AU6"/>
    <mergeCell ref="AV5:AV6"/>
    <mergeCell ref="AX5:AX6"/>
    <mergeCell ref="AH5:AH6"/>
    <mergeCell ref="AI5:AI6"/>
    <mergeCell ref="AJ5:AJ6"/>
    <mergeCell ref="AL5:AL6"/>
    <mergeCell ref="AM5:AM6"/>
    <mergeCell ref="AO5:AO6"/>
    <mergeCell ref="AD5:AD6"/>
    <mergeCell ref="AF5:AF6"/>
    <mergeCell ref="P5:P6"/>
    <mergeCell ref="Q5:Q6"/>
    <mergeCell ref="R5:R6"/>
    <mergeCell ref="T5:T6"/>
    <mergeCell ref="U5:U6"/>
    <mergeCell ref="W5:W6"/>
    <mergeCell ref="BA2:BE3"/>
    <mergeCell ref="A5:A8"/>
    <mergeCell ref="B5:B8"/>
    <mergeCell ref="C5:C8"/>
    <mergeCell ref="G5:G6"/>
    <mergeCell ref="H5:H6"/>
    <mergeCell ref="I5:I6"/>
    <mergeCell ref="K5:K6"/>
    <mergeCell ref="L5:L6"/>
    <mergeCell ref="N5:N6"/>
    <mergeCell ref="B2:C3"/>
    <mergeCell ref="F2:P3"/>
    <mergeCell ref="Q2:U3"/>
    <mergeCell ref="Z2:AD3"/>
    <mergeCell ref="AI2:AM3"/>
    <mergeCell ref="AR2:AV3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1"/>
  <sheetViews>
    <sheetView zoomScale="96" zoomScaleNormal="96" zoomScalePageLayoutView="0" workbookViewId="0" topLeftCell="A1">
      <pane xSplit="4" topLeftCell="AT1" activePane="topRight" state="frozen"/>
      <selection pane="topLeft" activeCell="A2" sqref="A2"/>
      <selection pane="topRight" activeCell="AY2" sqref="AY2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7.8515625" style="0" customWidth="1"/>
    <col min="5" max="6" width="5.421875" style="0" customWidth="1"/>
    <col min="7" max="7" width="7.28125" style="0" customWidth="1"/>
    <col min="8" max="8" width="8.28125" style="0" customWidth="1"/>
    <col min="9" max="9" width="7.28125" style="0" customWidth="1"/>
    <col min="10" max="10" width="7.7109375" style="0" customWidth="1"/>
    <col min="11" max="11" width="7.00390625" style="0" customWidth="1"/>
    <col min="12" max="13" width="6.57421875" style="0" customWidth="1"/>
    <col min="14" max="14" width="7.28125" style="0" customWidth="1"/>
    <col min="15" max="15" width="5.421875" style="0" customWidth="1"/>
    <col min="16" max="16" width="7.28125" style="0" customWidth="1"/>
    <col min="17" max="17" width="8.28125" style="0" customWidth="1"/>
    <col min="18" max="18" width="7.28125" style="0" customWidth="1"/>
    <col min="19" max="19" width="7.7109375" style="0" customWidth="1"/>
    <col min="20" max="20" width="7.00390625" style="0" customWidth="1"/>
    <col min="21" max="22" width="6.57421875" style="0" customWidth="1"/>
    <col min="23" max="23" width="7.28125" style="0" customWidth="1"/>
    <col min="24" max="24" width="5.421875" style="0" customWidth="1"/>
    <col min="25" max="25" width="7.28125" style="0" customWidth="1"/>
    <col min="26" max="26" width="8.28125" style="0" customWidth="1"/>
    <col min="27" max="27" width="7.28125" style="0" customWidth="1"/>
    <col min="28" max="28" width="7.7109375" style="0" customWidth="1"/>
    <col min="29" max="29" width="7.00390625" style="0" customWidth="1"/>
    <col min="30" max="31" width="6.57421875" style="0" customWidth="1"/>
    <col min="32" max="32" width="7.28125" style="0" customWidth="1"/>
    <col min="33" max="33" width="5.421875" style="0" customWidth="1"/>
    <col min="34" max="34" width="7.28125" style="0" customWidth="1"/>
    <col min="35" max="35" width="8.28125" style="0" customWidth="1"/>
    <col min="36" max="36" width="7.28125" style="0" customWidth="1"/>
    <col min="37" max="37" width="7.7109375" style="0" customWidth="1"/>
    <col min="38" max="38" width="7.00390625" style="0" customWidth="1"/>
    <col min="39" max="40" width="6.57421875" style="0" customWidth="1"/>
    <col min="41" max="41" width="7.28125" style="0" customWidth="1"/>
    <col min="42" max="42" width="5.421875" style="0" customWidth="1"/>
    <col min="43" max="43" width="7.28125" style="0" customWidth="1"/>
    <col min="44" max="44" width="8.28125" style="0" customWidth="1"/>
    <col min="45" max="45" width="7.28125" style="0" customWidth="1"/>
    <col min="46" max="46" width="7.7109375" style="0" customWidth="1"/>
    <col min="47" max="47" width="7.00390625" style="0" customWidth="1"/>
    <col min="48" max="49" width="6.57421875" style="0" customWidth="1"/>
    <col min="50" max="50" width="7.28125" style="0" customWidth="1"/>
    <col min="51" max="51" width="5.421875" style="0" customWidth="1"/>
    <col min="52" max="52" width="7.28125" style="0" customWidth="1"/>
    <col min="53" max="53" width="8.28125" style="0" customWidth="1"/>
    <col min="54" max="54" width="7.28125" style="0" customWidth="1"/>
    <col min="55" max="55" width="7.7109375" style="0" customWidth="1"/>
    <col min="56" max="56" width="7.00390625" style="0" customWidth="1"/>
    <col min="57" max="58" width="6.57421875" style="0" customWidth="1"/>
    <col min="59" max="59" width="7.28125" style="0" customWidth="1"/>
    <col min="60" max="60" width="7.28125" style="91" customWidth="1"/>
    <col min="61" max="64" width="7.28125" style="0" customWidth="1"/>
    <col min="65" max="66" width="0" style="0" hidden="1" customWidth="1"/>
    <col min="71" max="72" width="10.421875" style="0" customWidth="1"/>
    <col min="73" max="73" width="13.00390625" style="0" customWidth="1"/>
  </cols>
  <sheetData>
    <row r="1" spans="2:58" ht="21">
      <c r="B1" s="1"/>
      <c r="C1" s="2" t="s">
        <v>141</v>
      </c>
      <c r="D1" s="2"/>
      <c r="E1" s="2"/>
      <c r="F1" s="2"/>
      <c r="G1" s="1"/>
      <c r="H1" s="1"/>
      <c r="I1" s="1"/>
      <c r="J1" s="1"/>
      <c r="K1" s="3"/>
      <c r="L1" s="4"/>
      <c r="M1" s="4"/>
      <c r="O1" s="2"/>
      <c r="P1" s="1"/>
      <c r="Q1" s="1"/>
      <c r="R1" s="1"/>
      <c r="S1" s="1"/>
      <c r="T1" s="3"/>
      <c r="U1" s="4"/>
      <c r="V1" s="4"/>
      <c r="X1" s="2"/>
      <c r="Y1" s="1"/>
      <c r="Z1" s="1"/>
      <c r="AA1" s="1"/>
      <c r="AB1" s="1"/>
      <c r="AC1" s="3"/>
      <c r="AD1" s="4"/>
      <c r="AE1" s="4"/>
      <c r="AG1" s="2"/>
      <c r="AH1" s="1"/>
      <c r="AI1" s="1"/>
      <c r="AJ1" s="1"/>
      <c r="AK1" s="1"/>
      <c r="AL1" s="3"/>
      <c r="AM1" s="4"/>
      <c r="AN1" s="4"/>
      <c r="AP1" s="2"/>
      <c r="AQ1" s="1"/>
      <c r="AR1" s="1"/>
      <c r="AS1" s="1"/>
      <c r="AT1" s="1"/>
      <c r="AU1" s="3"/>
      <c r="AV1" s="4"/>
      <c r="AW1" s="4"/>
      <c r="AY1" s="2"/>
      <c r="AZ1" s="1"/>
      <c r="BA1" s="1"/>
      <c r="BB1" s="1"/>
      <c r="BC1" s="1"/>
      <c r="BD1" s="3"/>
      <c r="BE1" s="4"/>
      <c r="BF1" s="4"/>
    </row>
    <row r="2" spans="2:58" ht="15" customHeight="1">
      <c r="B2" s="115" t="s">
        <v>43</v>
      </c>
      <c r="C2" s="115"/>
      <c r="D2" s="33"/>
      <c r="E2" s="33"/>
      <c r="F2" s="116" t="s">
        <v>1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34"/>
      <c r="Z2" s="116"/>
      <c r="AA2" s="116"/>
      <c r="AB2" s="116"/>
      <c r="AC2" s="116"/>
      <c r="AD2" s="116"/>
      <c r="AE2" s="34"/>
      <c r="AI2" s="116"/>
      <c r="AJ2" s="116"/>
      <c r="AK2" s="116"/>
      <c r="AL2" s="116"/>
      <c r="AM2" s="116"/>
      <c r="AN2" s="34"/>
      <c r="AR2" s="116"/>
      <c r="AS2" s="116"/>
      <c r="AT2" s="116"/>
      <c r="AU2" s="116"/>
      <c r="AV2" s="116"/>
      <c r="AW2" s="34"/>
      <c r="BA2" s="116"/>
      <c r="BB2" s="116"/>
      <c r="BC2" s="116"/>
      <c r="BD2" s="116"/>
      <c r="BE2" s="116"/>
      <c r="BF2" s="34"/>
    </row>
    <row r="3" spans="1:58" ht="15" customHeight="1">
      <c r="A3" s="5"/>
      <c r="B3" s="115"/>
      <c r="C3" s="115"/>
      <c r="D3" s="33"/>
      <c r="E3" s="33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16"/>
      <c r="R3" s="116"/>
      <c r="S3" s="116"/>
      <c r="T3" s="116"/>
      <c r="U3" s="116"/>
      <c r="V3" s="34"/>
      <c r="Z3" s="116"/>
      <c r="AA3" s="116"/>
      <c r="AB3" s="116"/>
      <c r="AC3" s="116"/>
      <c r="AD3" s="116"/>
      <c r="AE3" s="34"/>
      <c r="AI3" s="116"/>
      <c r="AJ3" s="116"/>
      <c r="AK3" s="116"/>
      <c r="AL3" s="116"/>
      <c r="AM3" s="116"/>
      <c r="AN3" s="34"/>
      <c r="AR3" s="116"/>
      <c r="AS3" s="116"/>
      <c r="AT3" s="116"/>
      <c r="AU3" s="116"/>
      <c r="AV3" s="116"/>
      <c r="AW3" s="34"/>
      <c r="BA3" s="116"/>
      <c r="BB3" s="116"/>
      <c r="BC3" s="116"/>
      <c r="BD3" s="116"/>
      <c r="BE3" s="116"/>
      <c r="BF3" s="34"/>
    </row>
    <row r="4" spans="2:66" ht="0.75" customHeight="1">
      <c r="B4" s="7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8"/>
      <c r="P4" s="9"/>
      <c r="Q4" s="9"/>
      <c r="R4" s="9"/>
      <c r="S4" s="9"/>
      <c r="T4" s="9"/>
      <c r="U4" s="9"/>
      <c r="V4" s="9"/>
      <c r="W4" s="9"/>
      <c r="X4" s="8"/>
      <c r="Y4" s="9"/>
      <c r="Z4" s="9"/>
      <c r="AA4" s="9"/>
      <c r="AB4" s="9"/>
      <c r="AC4" s="9"/>
      <c r="AD4" s="9"/>
      <c r="AE4" s="9"/>
      <c r="AF4" s="9"/>
      <c r="AG4" s="8"/>
      <c r="AH4" s="9"/>
      <c r="AI4" s="9"/>
      <c r="AJ4" s="9"/>
      <c r="AK4" s="9"/>
      <c r="AL4" s="9"/>
      <c r="AM4" s="9"/>
      <c r="AN4" s="9"/>
      <c r="AO4" s="9"/>
      <c r="AP4" s="8"/>
      <c r="AQ4" s="9"/>
      <c r="AR4" s="9"/>
      <c r="AS4" s="9"/>
      <c r="AT4" s="9"/>
      <c r="AU4" s="9"/>
      <c r="AV4" s="9"/>
      <c r="AW4" s="9"/>
      <c r="AX4" s="9"/>
      <c r="AY4" s="8"/>
      <c r="AZ4" s="9"/>
      <c r="BA4" s="9"/>
      <c r="BB4" s="9"/>
      <c r="BC4" s="9"/>
      <c r="BD4" s="9"/>
      <c r="BE4" s="9"/>
      <c r="BF4" s="9"/>
      <c r="BG4" s="9"/>
      <c r="BH4" s="92"/>
      <c r="BI4" s="9"/>
      <c r="BJ4" s="9"/>
      <c r="BK4" s="9"/>
      <c r="BL4" s="9"/>
      <c r="BM4" s="9"/>
      <c r="BN4" s="10"/>
    </row>
    <row r="5" spans="1:66" ht="15.75" customHeight="1" hidden="1">
      <c r="A5" s="141" t="s">
        <v>2</v>
      </c>
      <c r="B5" s="126" t="s">
        <v>3</v>
      </c>
      <c r="C5" s="126" t="s">
        <v>46</v>
      </c>
      <c r="D5" s="37"/>
      <c r="E5" s="37"/>
      <c r="F5" s="37"/>
      <c r="G5" s="119" t="s">
        <v>5</v>
      </c>
      <c r="H5" s="119" t="s">
        <v>6</v>
      </c>
      <c r="I5" s="120" t="s">
        <v>7</v>
      </c>
      <c r="J5" s="11"/>
      <c r="K5" s="121" t="s">
        <v>8</v>
      </c>
      <c r="L5" s="122" t="s">
        <v>9</v>
      </c>
      <c r="M5" s="12"/>
      <c r="N5" s="123" t="s">
        <v>10</v>
      </c>
      <c r="O5" s="37"/>
      <c r="P5" s="119" t="s">
        <v>5</v>
      </c>
      <c r="Q5" s="119" t="s">
        <v>6</v>
      </c>
      <c r="R5" s="120" t="s">
        <v>7</v>
      </c>
      <c r="S5" s="11"/>
      <c r="T5" s="121" t="s">
        <v>8</v>
      </c>
      <c r="U5" s="122" t="s">
        <v>9</v>
      </c>
      <c r="V5" s="12"/>
      <c r="W5" s="123" t="s">
        <v>10</v>
      </c>
      <c r="X5" s="37"/>
      <c r="Y5" s="119" t="s">
        <v>5</v>
      </c>
      <c r="Z5" s="119" t="s">
        <v>6</v>
      </c>
      <c r="AA5" s="120" t="s">
        <v>7</v>
      </c>
      <c r="AB5" s="11"/>
      <c r="AC5" s="121" t="s">
        <v>8</v>
      </c>
      <c r="AD5" s="122" t="s">
        <v>9</v>
      </c>
      <c r="AE5" s="12"/>
      <c r="AF5" s="123" t="s">
        <v>10</v>
      </c>
      <c r="AG5" s="37"/>
      <c r="AH5" s="119" t="s">
        <v>5</v>
      </c>
      <c r="AI5" s="119" t="s">
        <v>6</v>
      </c>
      <c r="AJ5" s="120" t="s">
        <v>7</v>
      </c>
      <c r="AK5" s="11"/>
      <c r="AL5" s="121" t="s">
        <v>8</v>
      </c>
      <c r="AM5" s="122" t="s">
        <v>9</v>
      </c>
      <c r="AN5" s="12"/>
      <c r="AO5" s="123" t="s">
        <v>10</v>
      </c>
      <c r="AP5" s="37"/>
      <c r="AQ5" s="119" t="s">
        <v>5</v>
      </c>
      <c r="AR5" s="119" t="s">
        <v>6</v>
      </c>
      <c r="AS5" s="120" t="s">
        <v>7</v>
      </c>
      <c r="AT5" s="11"/>
      <c r="AU5" s="121" t="s">
        <v>8</v>
      </c>
      <c r="AV5" s="122" t="s">
        <v>9</v>
      </c>
      <c r="AW5" s="12"/>
      <c r="AX5" s="123" t="s">
        <v>10</v>
      </c>
      <c r="AY5" s="37"/>
      <c r="AZ5" s="119" t="s">
        <v>5</v>
      </c>
      <c r="BA5" s="119" t="s">
        <v>6</v>
      </c>
      <c r="BB5" s="120" t="s">
        <v>7</v>
      </c>
      <c r="BC5" s="11"/>
      <c r="BD5" s="121" t="s">
        <v>8</v>
      </c>
      <c r="BE5" s="122" t="s">
        <v>9</v>
      </c>
      <c r="BF5" s="12"/>
      <c r="BG5" s="123" t="s">
        <v>10</v>
      </c>
      <c r="BH5" s="93"/>
      <c r="BI5" s="89"/>
      <c r="BJ5" s="89"/>
      <c r="BK5" s="90"/>
      <c r="BL5" s="202" t="s">
        <v>11</v>
      </c>
      <c r="BM5" s="13"/>
      <c r="BN5" s="14"/>
    </row>
    <row r="6" spans="1:66" ht="302.25" thickBot="1">
      <c r="A6" s="141"/>
      <c r="B6" s="126"/>
      <c r="C6" s="126"/>
      <c r="D6" s="148" t="s">
        <v>94</v>
      </c>
      <c r="E6" s="119" t="s">
        <v>47</v>
      </c>
      <c r="F6" s="36" t="s">
        <v>88</v>
      </c>
      <c r="G6" s="119"/>
      <c r="H6" s="119"/>
      <c r="I6" s="119"/>
      <c r="J6" s="15" t="s">
        <v>12</v>
      </c>
      <c r="K6" s="121"/>
      <c r="L6" s="122"/>
      <c r="M6" s="12" t="s">
        <v>114</v>
      </c>
      <c r="N6" s="123"/>
      <c r="O6" s="36" t="s">
        <v>88</v>
      </c>
      <c r="P6" s="119"/>
      <c r="Q6" s="119"/>
      <c r="R6" s="119"/>
      <c r="S6" s="15" t="s">
        <v>12</v>
      </c>
      <c r="T6" s="121"/>
      <c r="U6" s="122"/>
      <c r="V6" s="12" t="s">
        <v>114</v>
      </c>
      <c r="W6" s="123"/>
      <c r="X6" s="36" t="s">
        <v>88</v>
      </c>
      <c r="Y6" s="119"/>
      <c r="Z6" s="119"/>
      <c r="AA6" s="119"/>
      <c r="AB6" s="15" t="s">
        <v>12</v>
      </c>
      <c r="AC6" s="121"/>
      <c r="AD6" s="122"/>
      <c r="AE6" s="12"/>
      <c r="AF6" s="123"/>
      <c r="AG6" s="36" t="s">
        <v>88</v>
      </c>
      <c r="AH6" s="119"/>
      <c r="AI6" s="119"/>
      <c r="AJ6" s="119"/>
      <c r="AK6" s="15" t="s">
        <v>12</v>
      </c>
      <c r="AL6" s="121"/>
      <c r="AM6" s="122"/>
      <c r="AN6" s="12" t="s">
        <v>114</v>
      </c>
      <c r="AO6" s="123"/>
      <c r="AP6" s="36" t="s">
        <v>88</v>
      </c>
      <c r="AQ6" s="119"/>
      <c r="AR6" s="119"/>
      <c r="AS6" s="119"/>
      <c r="AT6" s="15" t="s">
        <v>12</v>
      </c>
      <c r="AU6" s="121"/>
      <c r="AV6" s="122"/>
      <c r="AW6" s="12" t="s">
        <v>114</v>
      </c>
      <c r="AX6" s="123"/>
      <c r="AY6" s="36" t="s">
        <v>88</v>
      </c>
      <c r="AZ6" s="119"/>
      <c r="BA6" s="119"/>
      <c r="BB6" s="119"/>
      <c r="BC6" s="15" t="s">
        <v>12</v>
      </c>
      <c r="BD6" s="121"/>
      <c r="BE6" s="122"/>
      <c r="BF6" s="12" t="s">
        <v>114</v>
      </c>
      <c r="BG6" s="123"/>
      <c r="BH6" s="194" t="s">
        <v>121</v>
      </c>
      <c r="BI6" s="202" t="s">
        <v>116</v>
      </c>
      <c r="BJ6" s="202" t="s">
        <v>117</v>
      </c>
      <c r="BK6" s="202" t="s">
        <v>115</v>
      </c>
      <c r="BL6" s="203"/>
      <c r="BM6" s="14"/>
      <c r="BN6" s="14"/>
    </row>
    <row r="7" spans="1:66" ht="15.75" customHeight="1" thickBot="1">
      <c r="A7" s="141"/>
      <c r="B7" s="126"/>
      <c r="C7" s="126"/>
      <c r="D7" s="149"/>
      <c r="E7" s="119"/>
      <c r="F7" s="151" t="s">
        <v>129</v>
      </c>
      <c r="G7" s="152"/>
      <c r="H7" s="152"/>
      <c r="I7" s="152"/>
      <c r="J7" s="152"/>
      <c r="K7" s="152"/>
      <c r="L7" s="152"/>
      <c r="M7" s="152"/>
      <c r="N7" s="153"/>
      <c r="O7" s="154" t="s">
        <v>113</v>
      </c>
      <c r="P7" s="155"/>
      <c r="Q7" s="155"/>
      <c r="R7" s="155"/>
      <c r="S7" s="155"/>
      <c r="T7" s="155"/>
      <c r="U7" s="155"/>
      <c r="V7" s="155"/>
      <c r="W7" s="156"/>
      <c r="X7" s="157" t="s">
        <v>128</v>
      </c>
      <c r="Y7" s="158"/>
      <c r="Z7" s="158"/>
      <c r="AA7" s="158"/>
      <c r="AB7" s="158"/>
      <c r="AC7" s="158"/>
      <c r="AD7" s="158"/>
      <c r="AE7" s="158"/>
      <c r="AF7" s="159"/>
      <c r="AG7" s="160" t="s">
        <v>127</v>
      </c>
      <c r="AH7" s="161"/>
      <c r="AI7" s="161"/>
      <c r="AJ7" s="161"/>
      <c r="AK7" s="161"/>
      <c r="AL7" s="161"/>
      <c r="AM7" s="161"/>
      <c r="AN7" s="161"/>
      <c r="AO7" s="162"/>
      <c r="AP7" s="142" t="s">
        <v>126</v>
      </c>
      <c r="AQ7" s="143"/>
      <c r="AR7" s="143"/>
      <c r="AS7" s="143"/>
      <c r="AT7" s="143"/>
      <c r="AU7" s="143"/>
      <c r="AV7" s="143"/>
      <c r="AW7" s="143"/>
      <c r="AX7" s="144"/>
      <c r="AY7" s="145" t="s">
        <v>125</v>
      </c>
      <c r="AZ7" s="146"/>
      <c r="BA7" s="146"/>
      <c r="BB7" s="146"/>
      <c r="BC7" s="146"/>
      <c r="BD7" s="146"/>
      <c r="BE7" s="146"/>
      <c r="BF7" s="146"/>
      <c r="BG7" s="147"/>
      <c r="BH7" s="195"/>
      <c r="BI7" s="203"/>
      <c r="BJ7" s="203"/>
      <c r="BK7" s="203"/>
      <c r="BL7" s="203"/>
      <c r="BM7" s="14"/>
      <c r="BN7" s="14"/>
    </row>
    <row r="8" spans="1:66" ht="17.25" customHeight="1" thickBot="1">
      <c r="A8" s="141"/>
      <c r="B8" s="126"/>
      <c r="C8" s="126"/>
      <c r="D8" s="150"/>
      <c r="E8" s="119"/>
      <c r="F8" s="36"/>
      <c r="G8" s="16" t="s">
        <v>16</v>
      </c>
      <c r="H8" s="16">
        <v>10</v>
      </c>
      <c r="I8" s="16">
        <v>5</v>
      </c>
      <c r="J8" s="16">
        <v>3</v>
      </c>
      <c r="K8" s="16">
        <v>1</v>
      </c>
      <c r="L8" s="16"/>
      <c r="M8" s="16"/>
      <c r="N8" s="16"/>
      <c r="O8" s="36"/>
      <c r="P8" s="16" t="s">
        <v>16</v>
      </c>
      <c r="Q8" s="16">
        <v>10</v>
      </c>
      <c r="R8" s="16">
        <v>5</v>
      </c>
      <c r="S8" s="16">
        <v>3</v>
      </c>
      <c r="T8" s="16">
        <v>1</v>
      </c>
      <c r="U8" s="16"/>
      <c r="V8" s="16"/>
      <c r="W8" s="16"/>
      <c r="X8" s="36"/>
      <c r="Y8" s="16" t="s">
        <v>16</v>
      </c>
      <c r="Z8" s="16">
        <v>10</v>
      </c>
      <c r="AA8" s="16">
        <v>5</v>
      </c>
      <c r="AB8" s="16">
        <v>3</v>
      </c>
      <c r="AC8" s="16">
        <v>1</v>
      </c>
      <c r="AD8" s="16"/>
      <c r="AE8" s="16"/>
      <c r="AF8" s="16"/>
      <c r="AG8" s="36"/>
      <c r="AH8" s="16" t="s">
        <v>16</v>
      </c>
      <c r="AI8" s="16">
        <v>10</v>
      </c>
      <c r="AJ8" s="16">
        <v>5</v>
      </c>
      <c r="AK8" s="16">
        <v>3</v>
      </c>
      <c r="AL8" s="16">
        <v>1</v>
      </c>
      <c r="AM8" s="16"/>
      <c r="AN8" s="16"/>
      <c r="AO8" s="16"/>
      <c r="AP8" s="36"/>
      <c r="AQ8" s="16" t="s">
        <v>16</v>
      </c>
      <c r="AR8" s="16">
        <v>10</v>
      </c>
      <c r="AS8" s="16">
        <v>5</v>
      </c>
      <c r="AT8" s="16">
        <v>3</v>
      </c>
      <c r="AU8" s="16">
        <v>1</v>
      </c>
      <c r="AV8" s="16"/>
      <c r="AW8" s="16"/>
      <c r="AX8" s="16"/>
      <c r="AY8" s="36"/>
      <c r="AZ8" s="16" t="s">
        <v>16</v>
      </c>
      <c r="BA8" s="16">
        <v>10</v>
      </c>
      <c r="BB8" s="16">
        <v>5</v>
      </c>
      <c r="BC8" s="16">
        <v>3</v>
      </c>
      <c r="BD8" s="16">
        <v>1</v>
      </c>
      <c r="BE8" s="16"/>
      <c r="BF8" s="16"/>
      <c r="BG8" s="16"/>
      <c r="BH8" s="102"/>
      <c r="BI8" s="204"/>
      <c r="BJ8" s="204"/>
      <c r="BK8" s="204"/>
      <c r="BL8" s="204"/>
      <c r="BM8" s="14"/>
      <c r="BN8" s="14"/>
    </row>
    <row r="9" spans="1:69" ht="17.25" customHeight="1" thickBot="1">
      <c r="A9" s="163">
        <v>1</v>
      </c>
      <c r="B9" s="164" t="s">
        <v>17</v>
      </c>
      <c r="C9" s="98" t="s">
        <v>89</v>
      </c>
      <c r="D9" s="165" t="s">
        <v>95</v>
      </c>
      <c r="E9" s="98">
        <v>1999</v>
      </c>
      <c r="F9" s="167">
        <v>20</v>
      </c>
      <c r="G9" s="99"/>
      <c r="H9" s="99"/>
      <c r="I9" s="99"/>
      <c r="J9" s="99">
        <v>9</v>
      </c>
      <c r="K9" s="99">
        <v>3</v>
      </c>
      <c r="L9" s="126">
        <f>G9+G10+H9+H10+I9+I10+J9+J10+K9+K10</f>
        <v>12</v>
      </c>
      <c r="M9" s="177">
        <v>0.013877314814814815</v>
      </c>
      <c r="N9" s="169">
        <f>F9-L9</f>
        <v>8</v>
      </c>
      <c r="O9" s="167"/>
      <c r="P9" s="99"/>
      <c r="Q9" s="99"/>
      <c r="R9" s="99"/>
      <c r="S9" s="99"/>
      <c r="T9" s="99"/>
      <c r="U9" s="126">
        <f>SUM(P9:T10)</f>
        <v>0</v>
      </c>
      <c r="V9" s="177"/>
      <c r="W9" s="169">
        <f>O9-U9</f>
        <v>0</v>
      </c>
      <c r="X9" s="167">
        <v>15</v>
      </c>
      <c r="Y9" s="99"/>
      <c r="Z9" s="99"/>
      <c r="AA9" s="99"/>
      <c r="AB9" s="99"/>
      <c r="AC9" s="99"/>
      <c r="AD9" s="126">
        <f>SUM(Y9:AC10)</f>
        <v>0</v>
      </c>
      <c r="AE9" s="170">
        <v>0.004560185185185185</v>
      </c>
      <c r="AF9" s="167">
        <f>X9-AD9</f>
        <v>15</v>
      </c>
      <c r="AG9" s="167"/>
      <c r="AH9" s="99"/>
      <c r="AI9" s="99"/>
      <c r="AJ9" s="99"/>
      <c r="AK9" s="99"/>
      <c r="AL9" s="99"/>
      <c r="AM9" s="126">
        <f>SUM(AH9:AL10)</f>
        <v>0</v>
      </c>
      <c r="AN9" s="170"/>
      <c r="AO9" s="167">
        <f>AG9+AM9</f>
        <v>0</v>
      </c>
      <c r="AP9" s="167">
        <v>15</v>
      </c>
      <c r="AQ9" s="99"/>
      <c r="AR9" s="99"/>
      <c r="AS9" s="99">
        <v>5</v>
      </c>
      <c r="AT9" s="99"/>
      <c r="AU9" s="99"/>
      <c r="AV9" s="126">
        <f>SUM(AQ9:AU10)</f>
        <v>10</v>
      </c>
      <c r="AW9" s="170">
        <v>0.00474537037037037</v>
      </c>
      <c r="AX9" s="167">
        <f>AP9-AV9</f>
        <v>5</v>
      </c>
      <c r="AY9" s="167">
        <v>10</v>
      </c>
      <c r="AZ9" s="99"/>
      <c r="BA9" s="99"/>
      <c r="BB9" s="99"/>
      <c r="BC9" s="99"/>
      <c r="BD9" s="99"/>
      <c r="BE9" s="126">
        <f>SUM(AZ9:BD10)</f>
        <v>1</v>
      </c>
      <c r="BF9" s="170">
        <v>0.0077314814814814815</v>
      </c>
      <c r="BG9" s="167">
        <f>AY9-BE9</f>
        <v>9</v>
      </c>
      <c r="BH9" s="198">
        <f>COUNT(AY9,AP9,AG9,X9,O9,F9)</f>
        <v>4</v>
      </c>
      <c r="BI9" s="200">
        <f>BG9+AX9+AO9+AF9+W9+N9</f>
        <v>37</v>
      </c>
      <c r="BJ9" s="200">
        <f>BE9+AV9+AM9+AD9+U9+L9</f>
        <v>23</v>
      </c>
      <c r="BK9" s="196">
        <f>BF9+AW9+AN9+AE9+V9+M9</f>
        <v>0.030914351851851853</v>
      </c>
      <c r="BL9" s="192" t="s">
        <v>58</v>
      </c>
      <c r="BP9" s="22"/>
      <c r="BQ9" s="22"/>
    </row>
    <row r="10" spans="1:64" ht="17.25" customHeight="1" thickBot="1">
      <c r="A10" s="163"/>
      <c r="B10" s="164"/>
      <c r="C10" s="100" t="s">
        <v>27</v>
      </c>
      <c r="D10" s="166"/>
      <c r="E10" s="100">
        <v>1998</v>
      </c>
      <c r="F10" s="168"/>
      <c r="G10" s="99"/>
      <c r="H10" s="99"/>
      <c r="I10" s="99"/>
      <c r="J10" s="99"/>
      <c r="K10" s="99"/>
      <c r="L10" s="126"/>
      <c r="M10" s="177"/>
      <c r="N10" s="169"/>
      <c r="O10" s="168"/>
      <c r="P10" s="99"/>
      <c r="Q10" s="99"/>
      <c r="R10" s="99"/>
      <c r="S10" s="99"/>
      <c r="T10" s="99"/>
      <c r="U10" s="126"/>
      <c r="V10" s="177"/>
      <c r="W10" s="169"/>
      <c r="X10" s="168"/>
      <c r="Y10" s="99"/>
      <c r="Z10" s="99"/>
      <c r="AA10" s="99"/>
      <c r="AB10" s="99"/>
      <c r="AC10" s="99"/>
      <c r="AD10" s="126"/>
      <c r="AE10" s="171"/>
      <c r="AF10" s="168"/>
      <c r="AG10" s="168"/>
      <c r="AH10" s="99"/>
      <c r="AI10" s="99"/>
      <c r="AJ10" s="99"/>
      <c r="AK10" s="99"/>
      <c r="AL10" s="99"/>
      <c r="AM10" s="126"/>
      <c r="AN10" s="171"/>
      <c r="AO10" s="168"/>
      <c r="AP10" s="168"/>
      <c r="AQ10" s="99"/>
      <c r="AR10" s="99"/>
      <c r="AS10" s="99">
        <v>5</v>
      </c>
      <c r="AT10" s="99"/>
      <c r="AU10" s="99"/>
      <c r="AV10" s="126"/>
      <c r="AW10" s="171"/>
      <c r="AX10" s="168"/>
      <c r="AY10" s="168"/>
      <c r="AZ10" s="99"/>
      <c r="BA10" s="99"/>
      <c r="BB10" s="99"/>
      <c r="BC10" s="99"/>
      <c r="BD10" s="99">
        <v>1</v>
      </c>
      <c r="BE10" s="126"/>
      <c r="BF10" s="171"/>
      <c r="BG10" s="168"/>
      <c r="BH10" s="199"/>
      <c r="BI10" s="201"/>
      <c r="BJ10" s="201"/>
      <c r="BK10" s="197"/>
      <c r="BL10" s="193"/>
    </row>
    <row r="11" spans="1:64" ht="17.25" customHeight="1" thickBot="1">
      <c r="A11" s="163">
        <v>2</v>
      </c>
      <c r="B11" s="164" t="s">
        <v>17</v>
      </c>
      <c r="C11" s="98" t="s">
        <v>90</v>
      </c>
      <c r="D11" s="165" t="s">
        <v>96</v>
      </c>
      <c r="E11" s="103">
        <v>1999</v>
      </c>
      <c r="F11" s="167"/>
      <c r="G11" s="99"/>
      <c r="H11" s="99"/>
      <c r="I11" s="99"/>
      <c r="J11" s="99"/>
      <c r="K11" s="99"/>
      <c r="L11" s="126">
        <f>G11+G12+H11+H12+I11+I12+J11+J12+K11+K12</f>
        <v>0</v>
      </c>
      <c r="M11" s="177"/>
      <c r="N11" s="169">
        <f>F11-L11</f>
        <v>0</v>
      </c>
      <c r="O11" s="167"/>
      <c r="P11" s="99"/>
      <c r="Q11" s="99"/>
      <c r="R11" s="99"/>
      <c r="S11" s="99"/>
      <c r="T11" s="99"/>
      <c r="U11" s="126">
        <f>SUM(P11:T12)</f>
        <v>0</v>
      </c>
      <c r="V11" s="177"/>
      <c r="W11" s="169">
        <f>O11-U11</f>
        <v>0</v>
      </c>
      <c r="X11" s="167"/>
      <c r="Y11" s="99" t="s">
        <v>16</v>
      </c>
      <c r="Z11" s="99"/>
      <c r="AA11" s="99"/>
      <c r="AB11" s="99"/>
      <c r="AC11" s="99"/>
      <c r="AD11" s="126">
        <f>SUM(Y11:AC12)</f>
        <v>10</v>
      </c>
      <c r="AE11" s="170"/>
      <c r="AF11" s="167">
        <v>-10</v>
      </c>
      <c r="AG11" s="167"/>
      <c r="AH11" s="99"/>
      <c r="AI11" s="99"/>
      <c r="AJ11" s="99"/>
      <c r="AK11" s="99"/>
      <c r="AL11" s="99"/>
      <c r="AM11" s="126">
        <f>SUM(AH11:AL12)</f>
        <v>0</v>
      </c>
      <c r="AN11" s="170"/>
      <c r="AO11" s="167">
        <f>AG11+AM11</f>
        <v>0</v>
      </c>
      <c r="AP11" s="167">
        <v>15</v>
      </c>
      <c r="AQ11" s="99"/>
      <c r="AR11" s="99"/>
      <c r="AS11" s="99"/>
      <c r="AT11" s="99"/>
      <c r="AU11" s="99"/>
      <c r="AV11" s="126">
        <f>SUM(AQ11:AU12)</f>
        <v>5</v>
      </c>
      <c r="AW11" s="170">
        <v>0.007858796296296296</v>
      </c>
      <c r="AX11" s="167">
        <f>AP11-AV11</f>
        <v>10</v>
      </c>
      <c r="AY11" s="167"/>
      <c r="AZ11" s="99" t="s">
        <v>16</v>
      </c>
      <c r="BA11" s="99"/>
      <c r="BB11" s="99"/>
      <c r="BC11" s="99"/>
      <c r="BD11" s="99"/>
      <c r="BE11" s="126">
        <v>50</v>
      </c>
      <c r="BF11" s="170">
        <v>0.0029745370370370373</v>
      </c>
      <c r="BG11" s="167">
        <f>-BE11</f>
        <v>-50</v>
      </c>
      <c r="BH11" s="198">
        <f>COUNT(AY11,AP11,AG11,X11,O11,F11)</f>
        <v>1</v>
      </c>
      <c r="BI11" s="205">
        <f>BG11+AX11+AO11+AF11+W11+N11-50</f>
        <v>-100</v>
      </c>
      <c r="BJ11" s="200">
        <f>BE11+AV11+AM11+AD11+U11+L11+50</f>
        <v>115</v>
      </c>
      <c r="BK11" s="196">
        <f>BF11+AW11+AN11+AE11+V11+M11</f>
        <v>0.010833333333333334</v>
      </c>
      <c r="BL11" s="191">
        <v>5</v>
      </c>
    </row>
    <row r="12" spans="1:64" ht="17.25" customHeight="1" thickBot="1">
      <c r="A12" s="163"/>
      <c r="B12" s="164"/>
      <c r="C12" s="98" t="s">
        <v>91</v>
      </c>
      <c r="D12" s="166"/>
      <c r="E12" s="103">
        <v>2000</v>
      </c>
      <c r="F12" s="168"/>
      <c r="G12" s="99"/>
      <c r="H12" s="99"/>
      <c r="I12" s="99"/>
      <c r="J12" s="99"/>
      <c r="K12" s="99"/>
      <c r="L12" s="126"/>
      <c r="M12" s="177"/>
      <c r="N12" s="169"/>
      <c r="O12" s="168"/>
      <c r="P12" s="99"/>
      <c r="Q12" s="99"/>
      <c r="R12" s="99"/>
      <c r="S12" s="99"/>
      <c r="T12" s="99"/>
      <c r="U12" s="126"/>
      <c r="V12" s="177"/>
      <c r="W12" s="169"/>
      <c r="X12" s="168"/>
      <c r="Y12" s="99" t="s">
        <v>16</v>
      </c>
      <c r="Z12" s="99">
        <v>10</v>
      </c>
      <c r="AA12" s="99"/>
      <c r="AB12" s="99"/>
      <c r="AC12" s="99"/>
      <c r="AD12" s="126"/>
      <c r="AE12" s="171"/>
      <c r="AF12" s="168"/>
      <c r="AG12" s="168"/>
      <c r="AH12" s="99"/>
      <c r="AI12" s="99"/>
      <c r="AJ12" s="99"/>
      <c r="AK12" s="99"/>
      <c r="AL12" s="99"/>
      <c r="AM12" s="126"/>
      <c r="AN12" s="171"/>
      <c r="AO12" s="168"/>
      <c r="AP12" s="168"/>
      <c r="AQ12" s="99"/>
      <c r="AR12" s="99"/>
      <c r="AS12" s="99">
        <v>5</v>
      </c>
      <c r="AT12" s="99"/>
      <c r="AU12" s="99"/>
      <c r="AV12" s="126"/>
      <c r="AW12" s="171"/>
      <c r="AX12" s="168"/>
      <c r="AY12" s="168"/>
      <c r="AZ12" s="99" t="s">
        <v>16</v>
      </c>
      <c r="BA12" s="99"/>
      <c r="BB12" s="99"/>
      <c r="BC12" s="99"/>
      <c r="BD12" s="99"/>
      <c r="BE12" s="126"/>
      <c r="BF12" s="171"/>
      <c r="BG12" s="168"/>
      <c r="BH12" s="199"/>
      <c r="BI12" s="201"/>
      <c r="BJ12" s="201"/>
      <c r="BK12" s="197"/>
      <c r="BL12" s="191"/>
    </row>
    <row r="13" spans="1:64" ht="17.25" customHeight="1" thickBot="1">
      <c r="A13" s="163">
        <v>3</v>
      </c>
      <c r="B13" s="164" t="s">
        <v>19</v>
      </c>
      <c r="C13" s="101" t="s">
        <v>29</v>
      </c>
      <c r="D13" s="165" t="s">
        <v>97</v>
      </c>
      <c r="E13" s="104">
        <v>2001</v>
      </c>
      <c r="F13" s="167">
        <v>20</v>
      </c>
      <c r="G13" s="99"/>
      <c r="H13" s="99"/>
      <c r="I13" s="99"/>
      <c r="J13" s="99">
        <v>6</v>
      </c>
      <c r="K13" s="99"/>
      <c r="L13" s="126">
        <f>G13+G14+H13+H14+I13+I14+J13+J14+K13+K14</f>
        <v>12</v>
      </c>
      <c r="M13" s="177">
        <v>0.01255787037037037</v>
      </c>
      <c r="N13" s="169">
        <f>F13-L13</f>
        <v>8</v>
      </c>
      <c r="O13" s="167">
        <v>20</v>
      </c>
      <c r="P13" s="99"/>
      <c r="Q13" s="99"/>
      <c r="R13" s="99"/>
      <c r="S13" s="99">
        <v>3</v>
      </c>
      <c r="T13" s="99"/>
      <c r="U13" s="126">
        <f>SUM(P13:T14)</f>
        <v>3</v>
      </c>
      <c r="V13" s="177">
        <v>0.010925925925925924</v>
      </c>
      <c r="W13" s="169">
        <f>O13-U13</f>
        <v>17</v>
      </c>
      <c r="X13" s="167"/>
      <c r="Y13" s="99"/>
      <c r="Z13" s="99"/>
      <c r="AA13" s="99"/>
      <c r="AB13" s="99"/>
      <c r="AC13" s="99"/>
      <c r="AD13" s="126">
        <f>SUM(Y13:AC14)</f>
        <v>0</v>
      </c>
      <c r="AE13" s="170"/>
      <c r="AF13" s="167">
        <f>X13-AD13</f>
        <v>0</v>
      </c>
      <c r="AG13" s="167"/>
      <c r="AH13" s="99"/>
      <c r="AI13" s="99"/>
      <c r="AJ13" s="99"/>
      <c r="AK13" s="99"/>
      <c r="AL13" s="99"/>
      <c r="AM13" s="126">
        <f>SUM(AH13:AL14)</f>
        <v>0</v>
      </c>
      <c r="AN13" s="170"/>
      <c r="AO13" s="167">
        <f>AG13+AM13</f>
        <v>0</v>
      </c>
      <c r="AP13" s="167">
        <v>15</v>
      </c>
      <c r="AQ13" s="99"/>
      <c r="AR13" s="99"/>
      <c r="AS13" s="99"/>
      <c r="AT13" s="99"/>
      <c r="AU13" s="99"/>
      <c r="AV13" s="126">
        <f>SUM(AQ13:AU14)</f>
        <v>3</v>
      </c>
      <c r="AW13" s="170">
        <v>0.003761574074074074</v>
      </c>
      <c r="AX13" s="167">
        <f>AP13-AV13</f>
        <v>12</v>
      </c>
      <c r="AY13" s="167"/>
      <c r="AZ13" s="99"/>
      <c r="BA13" s="99"/>
      <c r="BB13" s="99"/>
      <c r="BC13" s="99"/>
      <c r="BD13" s="99"/>
      <c r="BE13" s="126">
        <f>SUM(AZ13:BD14)</f>
        <v>0</v>
      </c>
      <c r="BF13" s="170"/>
      <c r="BG13" s="167">
        <f>AY13-BE13</f>
        <v>0</v>
      </c>
      <c r="BH13" s="198">
        <f>COUNT(AY13,AP13,AG13,X13,O13,F13)</f>
        <v>3</v>
      </c>
      <c r="BI13" s="200">
        <f>BG13+AX13+AO13+AF13+W13+N13</f>
        <v>37</v>
      </c>
      <c r="BJ13" s="200">
        <f>BE13+AV13+AM13+AD13+U13+L13</f>
        <v>18</v>
      </c>
      <c r="BK13" s="196">
        <f>BF13+AW13+AN13+AE13+V13+M13</f>
        <v>0.027245370370370368</v>
      </c>
      <c r="BL13" s="191" t="s">
        <v>55</v>
      </c>
    </row>
    <row r="14" spans="1:64" ht="17.25" customHeight="1" thickBot="1">
      <c r="A14" s="163"/>
      <c r="B14" s="164"/>
      <c r="C14" s="98" t="s">
        <v>28</v>
      </c>
      <c r="D14" s="166"/>
      <c r="E14" s="103">
        <v>2000</v>
      </c>
      <c r="F14" s="168"/>
      <c r="G14" s="99"/>
      <c r="H14" s="99"/>
      <c r="I14" s="99"/>
      <c r="J14" s="99">
        <v>6</v>
      </c>
      <c r="K14" s="99"/>
      <c r="L14" s="126"/>
      <c r="M14" s="177"/>
      <c r="N14" s="169"/>
      <c r="O14" s="168"/>
      <c r="P14" s="99"/>
      <c r="Q14" s="99"/>
      <c r="R14" s="99"/>
      <c r="S14" s="99"/>
      <c r="T14" s="99"/>
      <c r="U14" s="126"/>
      <c r="V14" s="177"/>
      <c r="W14" s="169"/>
      <c r="X14" s="168"/>
      <c r="Y14" s="99"/>
      <c r="Z14" s="99"/>
      <c r="AA14" s="99"/>
      <c r="AB14" s="99"/>
      <c r="AC14" s="99"/>
      <c r="AD14" s="126"/>
      <c r="AE14" s="171"/>
      <c r="AF14" s="168"/>
      <c r="AG14" s="168"/>
      <c r="AH14" s="99"/>
      <c r="AI14" s="99"/>
      <c r="AJ14" s="99"/>
      <c r="AK14" s="99"/>
      <c r="AL14" s="99"/>
      <c r="AM14" s="126"/>
      <c r="AN14" s="171"/>
      <c r="AO14" s="168"/>
      <c r="AP14" s="168"/>
      <c r="AQ14" s="99"/>
      <c r="AR14" s="99"/>
      <c r="AS14" s="99"/>
      <c r="AT14" s="99">
        <v>3</v>
      </c>
      <c r="AU14" s="99"/>
      <c r="AV14" s="126"/>
      <c r="AW14" s="171"/>
      <c r="AX14" s="168"/>
      <c r="AY14" s="168"/>
      <c r="AZ14" s="99"/>
      <c r="BA14" s="99"/>
      <c r="BB14" s="99"/>
      <c r="BC14" s="99"/>
      <c r="BD14" s="99"/>
      <c r="BE14" s="126"/>
      <c r="BF14" s="171"/>
      <c r="BG14" s="168"/>
      <c r="BH14" s="199"/>
      <c r="BI14" s="201"/>
      <c r="BJ14" s="201"/>
      <c r="BK14" s="197"/>
      <c r="BL14" s="191"/>
    </row>
    <row r="15" spans="1:64" ht="17.25" customHeight="1" thickBot="1">
      <c r="A15" s="163">
        <v>4</v>
      </c>
      <c r="B15" s="164" t="s">
        <v>17</v>
      </c>
      <c r="C15" s="98" t="s">
        <v>24</v>
      </c>
      <c r="D15" s="165" t="s">
        <v>98</v>
      </c>
      <c r="E15" s="98">
        <v>1995</v>
      </c>
      <c r="F15" s="167">
        <v>20</v>
      </c>
      <c r="G15" s="99"/>
      <c r="H15" s="99"/>
      <c r="I15" s="99"/>
      <c r="J15" s="99"/>
      <c r="K15" s="99"/>
      <c r="L15" s="126">
        <f>G15+G16+H15+H16+I15+I16+J15+J16+K15+K16</f>
        <v>0</v>
      </c>
      <c r="M15" s="177">
        <v>0.011631944444444445</v>
      </c>
      <c r="N15" s="169">
        <f>F15-L15</f>
        <v>20</v>
      </c>
      <c r="O15" s="167">
        <v>20</v>
      </c>
      <c r="P15" s="99"/>
      <c r="Q15" s="99"/>
      <c r="R15" s="99"/>
      <c r="S15" s="99"/>
      <c r="T15" s="99"/>
      <c r="U15" s="126">
        <f>SUM(P15:T16)</f>
        <v>0</v>
      </c>
      <c r="V15" s="177">
        <v>0.01105324074074074</v>
      </c>
      <c r="W15" s="169">
        <f>O15-U15</f>
        <v>20</v>
      </c>
      <c r="X15" s="167">
        <v>15</v>
      </c>
      <c r="Y15" s="99"/>
      <c r="Z15" s="99"/>
      <c r="AA15" s="99"/>
      <c r="AB15" s="99"/>
      <c r="AC15" s="99"/>
      <c r="AD15" s="126">
        <f>SUM(Y15:AC16)</f>
        <v>0</v>
      </c>
      <c r="AE15" s="170">
        <v>0.004270833333333334</v>
      </c>
      <c r="AF15" s="167">
        <f>X15-AD15</f>
        <v>15</v>
      </c>
      <c r="AG15" s="167">
        <v>20</v>
      </c>
      <c r="AH15" s="99"/>
      <c r="AI15" s="99"/>
      <c r="AJ15" s="99"/>
      <c r="AK15" s="99"/>
      <c r="AL15" s="99"/>
      <c r="AM15" s="126">
        <f>SUM(AH15:AL16)</f>
        <v>0</v>
      </c>
      <c r="AN15" s="170">
        <v>0.007546296296296297</v>
      </c>
      <c r="AO15" s="167">
        <f>AG15+AM15</f>
        <v>20</v>
      </c>
      <c r="AP15" s="167">
        <v>15</v>
      </c>
      <c r="AQ15" s="99"/>
      <c r="AR15" s="99"/>
      <c r="AS15" s="99"/>
      <c r="AT15" s="99"/>
      <c r="AU15" s="99"/>
      <c r="AV15" s="126">
        <f>SUM(AQ15:AU16)</f>
        <v>0</v>
      </c>
      <c r="AW15" s="170">
        <v>0.0038310185185185183</v>
      </c>
      <c r="AX15" s="167">
        <f>AP15-AV15</f>
        <v>15</v>
      </c>
      <c r="AY15" s="167"/>
      <c r="AZ15" s="99"/>
      <c r="BA15" s="99"/>
      <c r="BB15" s="99"/>
      <c r="BC15" s="99"/>
      <c r="BD15" s="99"/>
      <c r="BE15" s="126">
        <f>SUM(AZ15:BD16)</f>
        <v>0</v>
      </c>
      <c r="BF15" s="170"/>
      <c r="BG15" s="167">
        <f>AY15-BE15</f>
        <v>0</v>
      </c>
      <c r="BH15" s="198">
        <f>COUNT(AY15,AP15,AG15,X15,O15,F15)</f>
        <v>5</v>
      </c>
      <c r="BI15" s="200">
        <f>BG15+AX15+AO15+AF15+W15+N15</f>
        <v>90</v>
      </c>
      <c r="BJ15" s="200">
        <f>BE15+AV15+AM15+AD15+U15+L15</f>
        <v>0</v>
      </c>
      <c r="BK15" s="196">
        <f>BF15+AW15+AN15+AE15+V15+M15</f>
        <v>0.03833333333333334</v>
      </c>
      <c r="BL15" s="191" t="s">
        <v>54</v>
      </c>
    </row>
    <row r="16" spans="1:64" ht="17.25" customHeight="1" thickBot="1">
      <c r="A16" s="163"/>
      <c r="B16" s="164"/>
      <c r="C16" s="98" t="s">
        <v>18</v>
      </c>
      <c r="D16" s="166"/>
      <c r="E16" s="98">
        <v>1995</v>
      </c>
      <c r="F16" s="168"/>
      <c r="G16" s="99"/>
      <c r="H16" s="99"/>
      <c r="I16" s="99"/>
      <c r="J16" s="99"/>
      <c r="K16" s="99"/>
      <c r="L16" s="126"/>
      <c r="M16" s="177"/>
      <c r="N16" s="169"/>
      <c r="O16" s="168"/>
      <c r="P16" s="99"/>
      <c r="Q16" s="99"/>
      <c r="R16" s="99"/>
      <c r="S16" s="99"/>
      <c r="T16" s="99"/>
      <c r="U16" s="126"/>
      <c r="V16" s="177"/>
      <c r="W16" s="169"/>
      <c r="X16" s="168"/>
      <c r="Y16" s="99"/>
      <c r="Z16" s="99"/>
      <c r="AA16" s="99"/>
      <c r="AB16" s="99"/>
      <c r="AC16" s="99"/>
      <c r="AD16" s="126"/>
      <c r="AE16" s="171"/>
      <c r="AF16" s="168"/>
      <c r="AG16" s="168"/>
      <c r="AH16" s="99"/>
      <c r="AI16" s="99"/>
      <c r="AJ16" s="99"/>
      <c r="AK16" s="99"/>
      <c r="AL16" s="99"/>
      <c r="AM16" s="126"/>
      <c r="AN16" s="171"/>
      <c r="AO16" s="168"/>
      <c r="AP16" s="168"/>
      <c r="AQ16" s="99"/>
      <c r="AR16" s="99"/>
      <c r="AS16" s="99"/>
      <c r="AT16" s="99"/>
      <c r="AU16" s="99"/>
      <c r="AV16" s="126"/>
      <c r="AW16" s="171"/>
      <c r="AX16" s="168"/>
      <c r="AY16" s="168"/>
      <c r="AZ16" s="99"/>
      <c r="BA16" s="99"/>
      <c r="BB16" s="99"/>
      <c r="BC16" s="99"/>
      <c r="BD16" s="99"/>
      <c r="BE16" s="126"/>
      <c r="BF16" s="171"/>
      <c r="BG16" s="168"/>
      <c r="BH16" s="199"/>
      <c r="BI16" s="201"/>
      <c r="BJ16" s="201"/>
      <c r="BK16" s="197"/>
      <c r="BL16" s="191"/>
    </row>
    <row r="17" spans="1:64" ht="17.25" customHeight="1" thickBot="1">
      <c r="A17" s="163">
        <v>5</v>
      </c>
      <c r="B17" s="164" t="s">
        <v>19</v>
      </c>
      <c r="C17" s="98" t="s">
        <v>92</v>
      </c>
      <c r="D17" s="165" t="s">
        <v>99</v>
      </c>
      <c r="E17" s="98">
        <v>1996</v>
      </c>
      <c r="F17" s="167">
        <v>20</v>
      </c>
      <c r="G17" s="99"/>
      <c r="H17" s="99"/>
      <c r="I17" s="99"/>
      <c r="J17" s="99"/>
      <c r="K17" s="99"/>
      <c r="L17" s="126">
        <f>G17+G18+H17+H18+I17+I18+J17+J18+K17+K18</f>
        <v>12</v>
      </c>
      <c r="M17" s="177">
        <v>0.013599537037037037</v>
      </c>
      <c r="N17" s="169">
        <f>F17-L17</f>
        <v>8</v>
      </c>
      <c r="O17" s="167">
        <v>20</v>
      </c>
      <c r="P17" s="99"/>
      <c r="Q17" s="99"/>
      <c r="R17" s="99">
        <v>5</v>
      </c>
      <c r="S17" s="99"/>
      <c r="T17" s="99"/>
      <c r="U17" s="126">
        <f>SUM(P17:T18)</f>
        <v>5</v>
      </c>
      <c r="V17" s="177">
        <v>0.012164351851851852</v>
      </c>
      <c r="W17" s="169">
        <f>O17-U17</f>
        <v>15</v>
      </c>
      <c r="X17" s="167"/>
      <c r="Y17" s="99"/>
      <c r="Z17" s="99"/>
      <c r="AA17" s="99"/>
      <c r="AB17" s="99"/>
      <c r="AC17" s="99"/>
      <c r="AD17" s="126">
        <f>SUM(Y17:AC18)</f>
        <v>0</v>
      </c>
      <c r="AE17" s="170"/>
      <c r="AF17" s="167">
        <f>X17-AD17</f>
        <v>0</v>
      </c>
      <c r="AG17" s="167"/>
      <c r="AH17" s="99" t="s">
        <v>16</v>
      </c>
      <c r="AI17" s="99"/>
      <c r="AJ17" s="99">
        <v>10</v>
      </c>
      <c r="AK17" s="99"/>
      <c r="AL17" s="99">
        <v>1</v>
      </c>
      <c r="AM17" s="126">
        <f>SUM(AH17:AL18)</f>
        <v>11</v>
      </c>
      <c r="AN17" s="170"/>
      <c r="AO17" s="167">
        <f>-AG17-AM17</f>
        <v>-11</v>
      </c>
      <c r="AP17" s="167">
        <v>15</v>
      </c>
      <c r="AQ17" s="99"/>
      <c r="AR17" s="99"/>
      <c r="AS17" s="99">
        <v>5</v>
      </c>
      <c r="AT17" s="99"/>
      <c r="AU17" s="99"/>
      <c r="AV17" s="126">
        <f>SUM(AQ17:AU18)</f>
        <v>10</v>
      </c>
      <c r="AW17" s="170">
        <v>0.007870370370370371</v>
      </c>
      <c r="AX17" s="167">
        <f>AP17-AV17</f>
        <v>5</v>
      </c>
      <c r="AY17" s="167"/>
      <c r="AZ17" s="99" t="s">
        <v>131</v>
      </c>
      <c r="BA17" s="99"/>
      <c r="BB17" s="99"/>
      <c r="BC17" s="99">
        <v>3</v>
      </c>
      <c r="BD17" s="99"/>
      <c r="BE17" s="126">
        <f>SUM(AZ17:BD18)</f>
        <v>3</v>
      </c>
      <c r="BF17" s="170"/>
      <c r="BG17" s="167">
        <f>AY17-BE17-50</f>
        <v>-53</v>
      </c>
      <c r="BH17" s="198">
        <f>COUNT(AY17,AP17,AG17,X17,O17,F17)</f>
        <v>3</v>
      </c>
      <c r="BI17" s="200">
        <f>BG17+AX17+AO17+AF17+W17+N17</f>
        <v>-36</v>
      </c>
      <c r="BJ17" s="200">
        <f>BE17+AV17+AM17+AD17+U17+L17+50</f>
        <v>91</v>
      </c>
      <c r="BK17" s="196">
        <f>BF17+AW17+AN17+AE17+V17+M17</f>
        <v>0.03363425925925926</v>
      </c>
      <c r="BL17" s="191">
        <v>4</v>
      </c>
    </row>
    <row r="18" spans="1:64" ht="17.25" customHeight="1" thickBot="1">
      <c r="A18" s="163"/>
      <c r="B18" s="164"/>
      <c r="C18" s="98" t="s">
        <v>93</v>
      </c>
      <c r="D18" s="166"/>
      <c r="E18" s="98">
        <v>1998</v>
      </c>
      <c r="F18" s="168"/>
      <c r="G18" s="99"/>
      <c r="H18" s="99"/>
      <c r="I18" s="99">
        <v>5</v>
      </c>
      <c r="J18" s="99">
        <v>6</v>
      </c>
      <c r="K18" s="99">
        <v>1</v>
      </c>
      <c r="L18" s="126"/>
      <c r="M18" s="177"/>
      <c r="N18" s="169"/>
      <c r="O18" s="168"/>
      <c r="P18" s="99"/>
      <c r="Q18" s="99"/>
      <c r="R18" s="99"/>
      <c r="S18" s="99"/>
      <c r="T18" s="99"/>
      <c r="U18" s="126"/>
      <c r="V18" s="177"/>
      <c r="W18" s="169"/>
      <c r="X18" s="168"/>
      <c r="Y18" s="99"/>
      <c r="Z18" s="99"/>
      <c r="AA18" s="99"/>
      <c r="AB18" s="99"/>
      <c r="AC18" s="99"/>
      <c r="AD18" s="126"/>
      <c r="AE18" s="171"/>
      <c r="AF18" s="168"/>
      <c r="AG18" s="168"/>
      <c r="AH18" s="99" t="s">
        <v>16</v>
      </c>
      <c r="AI18" s="99"/>
      <c r="AJ18" s="99"/>
      <c r="AK18" s="99"/>
      <c r="AL18" s="99"/>
      <c r="AM18" s="126"/>
      <c r="AN18" s="171"/>
      <c r="AO18" s="168"/>
      <c r="AP18" s="168"/>
      <c r="AQ18" s="99"/>
      <c r="AR18" s="99"/>
      <c r="AS18" s="99">
        <v>5</v>
      </c>
      <c r="AT18" s="99"/>
      <c r="AU18" s="99"/>
      <c r="AV18" s="126"/>
      <c r="AW18" s="171"/>
      <c r="AX18" s="168"/>
      <c r="AY18" s="168"/>
      <c r="AZ18" s="99" t="s">
        <v>131</v>
      </c>
      <c r="BA18" s="99"/>
      <c r="BB18" s="99"/>
      <c r="BC18" s="99"/>
      <c r="BD18" s="99"/>
      <c r="BE18" s="126"/>
      <c r="BF18" s="171"/>
      <c r="BG18" s="168"/>
      <c r="BH18" s="199"/>
      <c r="BI18" s="201"/>
      <c r="BJ18" s="201"/>
      <c r="BK18" s="197"/>
      <c r="BL18" s="191"/>
    </row>
    <row r="19" spans="1:64" ht="18" customHeight="1">
      <c r="A19" s="3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4"/>
      <c r="P19" s="14"/>
      <c r="Q19" s="14"/>
      <c r="R19" s="14"/>
      <c r="S19" s="14"/>
      <c r="T19" s="14"/>
      <c r="U19" s="14"/>
      <c r="V19" s="14"/>
      <c r="W19" s="13"/>
      <c r="X19" s="14"/>
      <c r="Y19" s="14"/>
      <c r="Z19" s="14"/>
      <c r="AA19" s="14"/>
      <c r="AB19" s="14"/>
      <c r="AC19" s="14"/>
      <c r="AD19" s="14"/>
      <c r="AE19" s="14"/>
      <c r="AF19" s="13"/>
      <c r="AG19" s="14"/>
      <c r="AH19" s="14"/>
      <c r="AI19" s="14"/>
      <c r="AJ19" s="14"/>
      <c r="AK19" s="14"/>
      <c r="AL19" s="14"/>
      <c r="AM19" s="14"/>
      <c r="AN19" s="14"/>
      <c r="AO19" s="13"/>
      <c r="AP19" s="14"/>
      <c r="AQ19" s="14"/>
      <c r="AR19" s="14"/>
      <c r="AS19" s="14"/>
      <c r="AT19" s="14"/>
      <c r="AU19" s="14"/>
      <c r="AV19" s="14"/>
      <c r="AW19" s="14"/>
      <c r="AX19" s="13"/>
      <c r="AY19" s="14"/>
      <c r="AZ19" s="14"/>
      <c r="BA19" s="14"/>
      <c r="BB19" s="14"/>
      <c r="BC19" s="14"/>
      <c r="BD19" s="14"/>
      <c r="BE19" s="14"/>
      <c r="BF19" s="14"/>
      <c r="BG19" s="13"/>
      <c r="BH19" s="94"/>
      <c r="BI19" s="13"/>
      <c r="BJ19" s="13"/>
      <c r="BK19" s="13"/>
      <c r="BL19" s="13"/>
    </row>
    <row r="20" spans="1:64" ht="15.75" customHeight="1">
      <c r="A20" s="138" t="s">
        <v>21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4"/>
      <c r="M20" s="14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</row>
    <row r="21" spans="1:64" ht="15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4"/>
      <c r="M21" s="14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</row>
  </sheetData>
  <sheetProtection selectLockedCells="1" selectUnlockedCells="1"/>
  <mergeCells count="222">
    <mergeCell ref="BI15:BI16"/>
    <mergeCell ref="BI17:BI18"/>
    <mergeCell ref="V13:V14"/>
    <mergeCell ref="V15:V16"/>
    <mergeCell ref="BI6:BI8"/>
    <mergeCell ref="V9:V10"/>
    <mergeCell ref="V11:V12"/>
    <mergeCell ref="V17:V18"/>
    <mergeCell ref="AE9:AE10"/>
    <mergeCell ref="F17:F18"/>
    <mergeCell ref="O9:O10"/>
    <mergeCell ref="O11:O12"/>
    <mergeCell ref="O13:O14"/>
    <mergeCell ref="O15:O16"/>
    <mergeCell ref="O17:O18"/>
    <mergeCell ref="M9:M10"/>
    <mergeCell ref="M11:M12"/>
    <mergeCell ref="M13:M14"/>
    <mergeCell ref="F15:F16"/>
    <mergeCell ref="AE13:AE14"/>
    <mergeCell ref="AE15:AE16"/>
    <mergeCell ref="AE17:AE18"/>
    <mergeCell ref="BJ6:BJ8"/>
    <mergeCell ref="BK6:BK8"/>
    <mergeCell ref="AW9:AW10"/>
    <mergeCell ref="AW11:AW12"/>
    <mergeCell ref="AW13:AW14"/>
    <mergeCell ref="AW15:AW16"/>
    <mergeCell ref="BI13:BI14"/>
    <mergeCell ref="AV13:AV14"/>
    <mergeCell ref="AM13:AM14"/>
    <mergeCell ref="BL5:BL8"/>
    <mergeCell ref="BF9:BF10"/>
    <mergeCell ref="BF11:BF12"/>
    <mergeCell ref="BF13:BF14"/>
    <mergeCell ref="BI9:BI10"/>
    <mergeCell ref="BI11:BI12"/>
    <mergeCell ref="BH9:BH10"/>
    <mergeCell ref="BH11:BH12"/>
    <mergeCell ref="BJ11:BJ12"/>
    <mergeCell ref="BJ13:BJ14"/>
    <mergeCell ref="BJ15:BJ16"/>
    <mergeCell ref="BJ17:BJ18"/>
    <mergeCell ref="AW17:AW18"/>
    <mergeCell ref="M15:M16"/>
    <mergeCell ref="M17:M18"/>
    <mergeCell ref="AN11:AN12"/>
    <mergeCell ref="AN13:AN14"/>
    <mergeCell ref="AN15:AN16"/>
    <mergeCell ref="BE13:BE14"/>
    <mergeCell ref="BG13:BG14"/>
    <mergeCell ref="BE15:BE16"/>
    <mergeCell ref="BG15:BG16"/>
    <mergeCell ref="BE17:BE18"/>
    <mergeCell ref="BG17:BG18"/>
    <mergeCell ref="BF15:BF16"/>
    <mergeCell ref="BF17:BF18"/>
    <mergeCell ref="BG5:BG6"/>
    <mergeCell ref="AY7:BG7"/>
    <mergeCell ref="BE9:BE10"/>
    <mergeCell ref="BG9:BG10"/>
    <mergeCell ref="BE11:BE12"/>
    <mergeCell ref="BG11:BG12"/>
    <mergeCell ref="AY9:AY10"/>
    <mergeCell ref="AY11:AY12"/>
    <mergeCell ref="BA2:BE3"/>
    <mergeCell ref="AZ5:AZ6"/>
    <mergeCell ref="BA5:BA6"/>
    <mergeCell ref="BB5:BB6"/>
    <mergeCell ref="BD5:BD6"/>
    <mergeCell ref="BE5:BE6"/>
    <mergeCell ref="BH6:BH7"/>
    <mergeCell ref="BK9:BK10"/>
    <mergeCell ref="BK11:BK12"/>
    <mergeCell ref="BK13:BK14"/>
    <mergeCell ref="BK15:BK16"/>
    <mergeCell ref="BK17:BK18"/>
    <mergeCell ref="BH13:BH14"/>
    <mergeCell ref="BH15:BH16"/>
    <mergeCell ref="BH17:BH18"/>
    <mergeCell ref="BJ9:BJ10"/>
    <mergeCell ref="AX13:AX14"/>
    <mergeCell ref="AV15:AV16"/>
    <mergeCell ref="AX15:AX16"/>
    <mergeCell ref="AV17:AV18"/>
    <mergeCell ref="AX17:AX18"/>
    <mergeCell ref="AX5:AX6"/>
    <mergeCell ref="AP7:AX7"/>
    <mergeCell ref="AV9:AV10"/>
    <mergeCell ref="AX9:AX10"/>
    <mergeCell ref="AV11:AV12"/>
    <mergeCell ref="AX11:AX12"/>
    <mergeCell ref="AP9:AP10"/>
    <mergeCell ref="AP11:AP12"/>
    <mergeCell ref="AR2:AV3"/>
    <mergeCell ref="AQ5:AQ6"/>
    <mergeCell ref="AR5:AR6"/>
    <mergeCell ref="AS5:AS6"/>
    <mergeCell ref="AU5:AU6"/>
    <mergeCell ref="AV5:AV6"/>
    <mergeCell ref="AM17:AM18"/>
    <mergeCell ref="AO17:AO18"/>
    <mergeCell ref="AO5:AO6"/>
    <mergeCell ref="AG7:AO7"/>
    <mergeCell ref="AM9:AM10"/>
    <mergeCell ref="AO9:AO10"/>
    <mergeCell ref="AM11:AM12"/>
    <mergeCell ref="AN9:AN10"/>
    <mergeCell ref="AN17:AN18"/>
    <mergeCell ref="AI2:AM3"/>
    <mergeCell ref="AH5:AH6"/>
    <mergeCell ref="AI5:AI6"/>
    <mergeCell ref="AJ5:AJ6"/>
    <mergeCell ref="AL5:AL6"/>
    <mergeCell ref="AM5:AM6"/>
    <mergeCell ref="AF13:AF14"/>
    <mergeCell ref="AD15:AD16"/>
    <mergeCell ref="AF15:AF16"/>
    <mergeCell ref="AD17:AD18"/>
    <mergeCell ref="AF17:AF18"/>
    <mergeCell ref="AO11:AO12"/>
    <mergeCell ref="AG11:AG12"/>
    <mergeCell ref="AO13:AO14"/>
    <mergeCell ref="AM15:AM16"/>
    <mergeCell ref="AO15:AO16"/>
    <mergeCell ref="AF5:AF6"/>
    <mergeCell ref="X7:AF7"/>
    <mergeCell ref="AD9:AD10"/>
    <mergeCell ref="AF9:AF10"/>
    <mergeCell ref="AD11:AD12"/>
    <mergeCell ref="AF11:AF12"/>
    <mergeCell ref="X9:X10"/>
    <mergeCell ref="X11:X12"/>
    <mergeCell ref="AE11:AE12"/>
    <mergeCell ref="N5:N6"/>
    <mergeCell ref="N11:N12"/>
    <mergeCell ref="Z2:AD3"/>
    <mergeCell ref="Y5:Y6"/>
    <mergeCell ref="Z5:Z6"/>
    <mergeCell ref="AA5:AA6"/>
    <mergeCell ref="AC5:AC6"/>
    <mergeCell ref="AD5:AD6"/>
    <mergeCell ref="U11:U12"/>
    <mergeCell ref="W11:W12"/>
    <mergeCell ref="U13:U14"/>
    <mergeCell ref="F2:P3"/>
    <mergeCell ref="F7:N7"/>
    <mergeCell ref="O7:W7"/>
    <mergeCell ref="F9:F10"/>
    <mergeCell ref="F11:F12"/>
    <mergeCell ref="F13:F14"/>
    <mergeCell ref="W13:W14"/>
    <mergeCell ref="I5:I6"/>
    <mergeCell ref="K5:K6"/>
    <mergeCell ref="L5:L6"/>
    <mergeCell ref="U15:U16"/>
    <mergeCell ref="W15:W16"/>
    <mergeCell ref="U17:U18"/>
    <mergeCell ref="W17:W18"/>
    <mergeCell ref="W5:W6"/>
    <mergeCell ref="U9:U10"/>
    <mergeCell ref="W9:W10"/>
    <mergeCell ref="Q2:U3"/>
    <mergeCell ref="P5:P6"/>
    <mergeCell ref="Q5:Q6"/>
    <mergeCell ref="R5:R6"/>
    <mergeCell ref="T5:T6"/>
    <mergeCell ref="U5:U6"/>
    <mergeCell ref="B2:C3"/>
    <mergeCell ref="A5:A8"/>
    <mergeCell ref="B5:B8"/>
    <mergeCell ref="C5:C8"/>
    <mergeCell ref="G5:G6"/>
    <mergeCell ref="H5:H6"/>
    <mergeCell ref="D6:D8"/>
    <mergeCell ref="E6:E8"/>
    <mergeCell ref="A9:A10"/>
    <mergeCell ref="B9:B10"/>
    <mergeCell ref="L9:L10"/>
    <mergeCell ref="N9:N10"/>
    <mergeCell ref="BL9:BL10"/>
    <mergeCell ref="D9:D10"/>
    <mergeCell ref="AG9:AG10"/>
    <mergeCell ref="A11:A12"/>
    <mergeCell ref="B11:B12"/>
    <mergeCell ref="L11:L12"/>
    <mergeCell ref="D11:D12"/>
    <mergeCell ref="D13:D14"/>
    <mergeCell ref="D15:D16"/>
    <mergeCell ref="A15:A16"/>
    <mergeCell ref="B15:B16"/>
    <mergeCell ref="L15:L16"/>
    <mergeCell ref="BL17:BL18"/>
    <mergeCell ref="BL11:BL12"/>
    <mergeCell ref="A13:A14"/>
    <mergeCell ref="B13:B14"/>
    <mergeCell ref="L13:L14"/>
    <mergeCell ref="N13:N14"/>
    <mergeCell ref="BL13:BL14"/>
    <mergeCell ref="X13:X14"/>
    <mergeCell ref="AG13:AG14"/>
    <mergeCell ref="AP13:AP14"/>
    <mergeCell ref="AY13:AY14"/>
    <mergeCell ref="AY15:AY16"/>
    <mergeCell ref="AY17:AY18"/>
    <mergeCell ref="D17:D18"/>
    <mergeCell ref="X15:X16"/>
    <mergeCell ref="X17:X18"/>
    <mergeCell ref="N15:N16"/>
    <mergeCell ref="L17:L18"/>
    <mergeCell ref="N17:N18"/>
    <mergeCell ref="AD13:AD14"/>
    <mergeCell ref="A20:K21"/>
    <mergeCell ref="N20:BL20"/>
    <mergeCell ref="N21:BL21"/>
    <mergeCell ref="AG15:AG16"/>
    <mergeCell ref="AG17:AG18"/>
    <mergeCell ref="AP15:AP16"/>
    <mergeCell ref="AP17:AP18"/>
    <mergeCell ref="BL15:BL16"/>
    <mergeCell ref="A17:A18"/>
    <mergeCell ref="B17:B18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zoomScalePageLayoutView="0" workbookViewId="0" topLeftCell="A1">
      <selection activeCell="D3" sqref="D3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7.140625" style="0" customWidth="1"/>
    <col min="5" max="5" width="7.28125" style="0" customWidth="1"/>
    <col min="6" max="6" width="8.28125" style="0" customWidth="1"/>
    <col min="7" max="7" width="7.28125" style="0" customWidth="1"/>
    <col min="8" max="8" width="7.7109375" style="0" customWidth="1"/>
    <col min="9" max="9" width="7.00390625" style="0" customWidth="1"/>
    <col min="10" max="11" width="6.57421875" style="0" customWidth="1"/>
    <col min="12" max="12" width="9.7109375" style="0" customWidth="1"/>
    <col min="13" max="13" width="5.57421875" style="0" customWidth="1"/>
    <col min="14" max="14" width="7.57421875" style="0" customWidth="1"/>
    <col min="15" max="15" width="7.28125" style="0" customWidth="1"/>
    <col min="16" max="17" width="0" style="0" hidden="1" customWidth="1"/>
    <col min="22" max="23" width="10.421875" style="0" customWidth="1"/>
    <col min="24" max="24" width="13.00390625" style="0" customWidth="1"/>
  </cols>
  <sheetData>
    <row r="1" spans="2:12" ht="21">
      <c r="B1" s="1"/>
      <c r="C1" s="2" t="s">
        <v>44</v>
      </c>
      <c r="D1" s="2"/>
      <c r="E1" s="1"/>
      <c r="F1" s="1"/>
      <c r="G1" s="1"/>
      <c r="H1" s="1"/>
      <c r="I1" s="3"/>
      <c r="J1" s="4"/>
      <c r="K1" s="4"/>
      <c r="L1" s="4"/>
    </row>
    <row r="2" spans="2:12" ht="21">
      <c r="B2" s="1"/>
      <c r="C2" s="114" t="s">
        <v>139</v>
      </c>
      <c r="D2" s="2"/>
      <c r="E2" s="1"/>
      <c r="F2" s="1"/>
      <c r="G2" s="1"/>
      <c r="H2" s="1"/>
      <c r="I2" s="3"/>
      <c r="J2" s="4"/>
      <c r="K2" s="4"/>
      <c r="L2" s="4"/>
    </row>
    <row r="3" spans="2:13" ht="15" customHeight="1">
      <c r="B3" s="115" t="s">
        <v>42</v>
      </c>
      <c r="C3" s="115"/>
      <c r="D3" s="33"/>
      <c r="F3" s="116" t="s">
        <v>1</v>
      </c>
      <c r="G3" s="116"/>
      <c r="H3" s="116"/>
      <c r="I3" s="116"/>
      <c r="J3" s="116"/>
      <c r="K3" s="116"/>
      <c r="L3" s="116"/>
      <c r="M3" s="116"/>
    </row>
    <row r="4" spans="1:13" ht="15" customHeight="1">
      <c r="A4" s="5"/>
      <c r="B4" s="115"/>
      <c r="C4" s="115"/>
      <c r="D4" s="33"/>
      <c r="E4" s="6"/>
      <c r="F4" s="116"/>
      <c r="G4" s="116"/>
      <c r="H4" s="116"/>
      <c r="I4" s="116"/>
      <c r="J4" s="116"/>
      <c r="K4" s="116"/>
      <c r="L4" s="116"/>
      <c r="M4" s="116"/>
    </row>
    <row r="5" spans="2:17" ht="0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5.75" customHeight="1" hidden="1">
      <c r="A6" s="117" t="s">
        <v>2</v>
      </c>
      <c r="B6" s="118" t="s">
        <v>3</v>
      </c>
      <c r="C6" s="118" t="s">
        <v>4</v>
      </c>
      <c r="D6" s="35"/>
      <c r="E6" s="119" t="s">
        <v>5</v>
      </c>
      <c r="F6" s="119" t="s">
        <v>6</v>
      </c>
      <c r="G6" s="120" t="s">
        <v>7</v>
      </c>
      <c r="H6" s="11"/>
      <c r="I6" s="121" t="s">
        <v>8</v>
      </c>
      <c r="J6" s="122" t="s">
        <v>9</v>
      </c>
      <c r="K6" s="12"/>
      <c r="L6" s="12"/>
      <c r="M6" s="12"/>
      <c r="N6" s="123" t="s">
        <v>10</v>
      </c>
      <c r="O6" s="123" t="s">
        <v>11</v>
      </c>
      <c r="P6" s="13"/>
      <c r="Q6" s="14"/>
    </row>
    <row r="7" spans="1:17" ht="200.25" thickBot="1">
      <c r="A7" s="117"/>
      <c r="B7" s="118"/>
      <c r="C7" s="118"/>
      <c r="D7" s="119" t="s">
        <v>47</v>
      </c>
      <c r="E7" s="119"/>
      <c r="F7" s="119"/>
      <c r="G7" s="119"/>
      <c r="H7" s="15" t="s">
        <v>12</v>
      </c>
      <c r="I7" s="121"/>
      <c r="J7" s="122"/>
      <c r="K7" s="12" t="s">
        <v>13</v>
      </c>
      <c r="L7" s="12" t="s">
        <v>14</v>
      </c>
      <c r="M7" s="12" t="s">
        <v>15</v>
      </c>
      <c r="N7" s="123"/>
      <c r="O7" s="123"/>
      <c r="P7" s="14"/>
      <c r="Q7" s="14"/>
    </row>
    <row r="8" spans="1:17" ht="17.25" customHeight="1" thickBot="1">
      <c r="A8" s="117"/>
      <c r="B8" s="118"/>
      <c r="C8" s="118"/>
      <c r="D8" s="119"/>
      <c r="E8" s="16" t="s">
        <v>16</v>
      </c>
      <c r="F8" s="16">
        <v>10</v>
      </c>
      <c r="G8" s="17">
        <v>5</v>
      </c>
      <c r="H8" s="17">
        <v>3</v>
      </c>
      <c r="I8" s="17">
        <v>1</v>
      </c>
      <c r="J8" s="18"/>
      <c r="K8" s="19"/>
      <c r="L8" s="19"/>
      <c r="M8" s="19"/>
      <c r="N8" s="20"/>
      <c r="O8" s="18"/>
      <c r="P8" s="14"/>
      <c r="Q8" s="14"/>
    </row>
    <row r="9" spans="1:17" ht="17.25" customHeight="1" thickBot="1">
      <c r="A9" s="215" t="s">
        <v>137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P9" s="14"/>
      <c r="Q9" s="14"/>
    </row>
    <row r="10" spans="1:20" ht="17.25" customHeight="1" thickBot="1">
      <c r="A10" s="124">
        <v>1</v>
      </c>
      <c r="B10" s="125" t="s">
        <v>19</v>
      </c>
      <c r="C10" s="21" t="s">
        <v>78</v>
      </c>
      <c r="D10" s="21">
        <v>2002</v>
      </c>
      <c r="E10" s="19"/>
      <c r="F10" s="19"/>
      <c r="G10" s="19"/>
      <c r="H10" s="19"/>
      <c r="I10" s="19"/>
      <c r="J10" s="126">
        <f>SUM(E10:I11)</f>
        <v>0</v>
      </c>
      <c r="K10" s="127"/>
      <c r="L10" s="222">
        <v>0.002685185185185185</v>
      </c>
      <c r="M10" s="221">
        <f>L10</f>
        <v>0.002685185185185185</v>
      </c>
      <c r="N10" s="221">
        <f aca="true" t="shared" si="0" ref="N10:N15">M10+0.01*M10*J10</f>
        <v>0.002685185185185185</v>
      </c>
      <c r="O10" s="129">
        <v>1</v>
      </c>
      <c r="S10" s="22"/>
      <c r="T10" s="22"/>
    </row>
    <row r="11" spans="1:15" ht="17.25" customHeight="1" thickBot="1">
      <c r="A11" s="124"/>
      <c r="B11" s="125"/>
      <c r="C11" s="23" t="s">
        <v>32</v>
      </c>
      <c r="D11" s="23">
        <v>2001</v>
      </c>
      <c r="E11" s="19"/>
      <c r="F11" s="19"/>
      <c r="G11" s="19"/>
      <c r="H11" s="19"/>
      <c r="I11" s="19"/>
      <c r="J11" s="126"/>
      <c r="K11" s="127"/>
      <c r="L11" s="223"/>
      <c r="M11" s="221"/>
      <c r="N11" s="221">
        <f t="shared" si="0"/>
        <v>0</v>
      </c>
      <c r="O11" s="129"/>
    </row>
    <row r="12" spans="1:15" ht="17.25" customHeight="1" thickBot="1">
      <c r="A12" s="124">
        <v>2</v>
      </c>
      <c r="B12" s="125" t="s">
        <v>17</v>
      </c>
      <c r="C12" s="21" t="s">
        <v>134</v>
      </c>
      <c r="D12" s="21">
        <v>2003</v>
      </c>
      <c r="E12" s="19"/>
      <c r="F12" s="19"/>
      <c r="G12" s="19"/>
      <c r="H12" s="19">
        <v>9</v>
      </c>
      <c r="I12" s="19">
        <v>2</v>
      </c>
      <c r="J12" s="126">
        <f>SUM(E12:I13)</f>
        <v>14</v>
      </c>
      <c r="K12" s="130"/>
      <c r="L12" s="222">
        <v>0.00673611111111111</v>
      </c>
      <c r="M12" s="221">
        <f>L12</f>
        <v>0.00673611111111111</v>
      </c>
      <c r="N12" s="221">
        <f t="shared" si="0"/>
        <v>0.007679166666666666</v>
      </c>
      <c r="O12" s="129">
        <v>2</v>
      </c>
    </row>
    <row r="13" spans="1:15" ht="17.25" customHeight="1" thickBot="1">
      <c r="A13" s="124"/>
      <c r="B13" s="125"/>
      <c r="C13" s="21" t="s">
        <v>135</v>
      </c>
      <c r="D13" s="21">
        <v>2003</v>
      </c>
      <c r="E13" s="19"/>
      <c r="F13" s="19"/>
      <c r="G13" s="19"/>
      <c r="H13" s="19"/>
      <c r="I13" s="19">
        <v>3</v>
      </c>
      <c r="J13" s="126"/>
      <c r="K13" s="130"/>
      <c r="L13" s="223"/>
      <c r="M13" s="221"/>
      <c r="N13" s="221">
        <f t="shared" si="0"/>
        <v>0</v>
      </c>
      <c r="O13" s="129"/>
    </row>
    <row r="14" spans="1:15" ht="17.25" customHeight="1" thickBot="1">
      <c r="A14" s="124">
        <v>3</v>
      </c>
      <c r="B14" s="125" t="s">
        <v>17</v>
      </c>
      <c r="C14" s="110" t="s">
        <v>136</v>
      </c>
      <c r="D14" s="111">
        <v>2003</v>
      </c>
      <c r="E14" s="19"/>
      <c r="F14" s="19"/>
      <c r="G14" s="19">
        <v>5</v>
      </c>
      <c r="H14" s="19">
        <v>3</v>
      </c>
      <c r="I14" s="19">
        <v>5</v>
      </c>
      <c r="J14" s="126">
        <f>SUM(E14:I15)</f>
        <v>33</v>
      </c>
      <c r="K14" s="131"/>
      <c r="L14" s="222">
        <v>0.007881944444444443</v>
      </c>
      <c r="M14" s="221">
        <f>L14</f>
        <v>0.007881944444444443</v>
      </c>
      <c r="N14" s="221">
        <f t="shared" si="0"/>
        <v>0.01048298611111111</v>
      </c>
      <c r="O14" s="129">
        <v>3</v>
      </c>
    </row>
    <row r="15" spans="1:15" ht="17.25" customHeight="1" thickBot="1">
      <c r="A15" s="124"/>
      <c r="B15" s="125"/>
      <c r="C15" s="112" t="s">
        <v>59</v>
      </c>
      <c r="D15" s="113">
        <v>2003</v>
      </c>
      <c r="E15" s="19"/>
      <c r="F15" s="19">
        <v>10</v>
      </c>
      <c r="G15" s="19">
        <v>5</v>
      </c>
      <c r="H15" s="19"/>
      <c r="I15" s="19">
        <v>5</v>
      </c>
      <c r="J15" s="126"/>
      <c r="K15" s="131"/>
      <c r="L15" s="223"/>
      <c r="M15" s="221"/>
      <c r="N15" s="221">
        <f t="shared" si="0"/>
        <v>0</v>
      </c>
      <c r="O15" s="129"/>
    </row>
    <row r="16" spans="1:15" ht="17.25" customHeight="1" thickBot="1">
      <c r="A16" s="215" t="s">
        <v>33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</row>
    <row r="17" spans="1:15" ht="17.25" customHeight="1" thickBot="1">
      <c r="A17" s="124">
        <v>1</v>
      </c>
      <c r="B17" s="125" t="s">
        <v>19</v>
      </c>
      <c r="C17" s="21" t="s">
        <v>78</v>
      </c>
      <c r="D17" s="21">
        <v>2002</v>
      </c>
      <c r="E17" s="19"/>
      <c r="F17" s="19"/>
      <c r="G17" s="19"/>
      <c r="H17" s="19">
        <v>3</v>
      </c>
      <c r="I17" s="19"/>
      <c r="J17" s="126">
        <f>SUM(E17:I18)</f>
        <v>3</v>
      </c>
      <c r="K17" s="127"/>
      <c r="L17" s="222">
        <v>0.01042824074074074</v>
      </c>
      <c r="M17" s="221"/>
      <c r="N17" s="221">
        <f aca="true" t="shared" si="1" ref="N17:N22">M17+0.01*M17*J17</f>
        <v>0</v>
      </c>
      <c r="O17" s="129">
        <v>1</v>
      </c>
    </row>
    <row r="18" spans="1:15" ht="17.25" customHeight="1" thickBot="1">
      <c r="A18" s="124"/>
      <c r="B18" s="125"/>
      <c r="C18" s="23" t="s">
        <v>32</v>
      </c>
      <c r="D18" s="23">
        <v>2001</v>
      </c>
      <c r="E18" s="19"/>
      <c r="F18" s="19"/>
      <c r="G18" s="19"/>
      <c r="H18" s="19"/>
      <c r="I18" s="19"/>
      <c r="J18" s="126"/>
      <c r="K18" s="127"/>
      <c r="L18" s="223"/>
      <c r="M18" s="221"/>
      <c r="N18" s="221">
        <f t="shared" si="1"/>
        <v>0</v>
      </c>
      <c r="O18" s="129"/>
    </row>
    <row r="19" spans="1:15" ht="17.25" customHeight="1" thickBot="1">
      <c r="A19" s="124">
        <v>2</v>
      </c>
      <c r="B19" s="125" t="s">
        <v>17</v>
      </c>
      <c r="C19" s="21" t="s">
        <v>134</v>
      </c>
      <c r="D19" s="21">
        <v>2003</v>
      </c>
      <c r="E19" s="19" t="s">
        <v>16</v>
      </c>
      <c r="F19" s="19"/>
      <c r="G19" s="19"/>
      <c r="H19" s="19"/>
      <c r="I19" s="19"/>
      <c r="J19" s="126">
        <f>SUM(E19:I20)</f>
        <v>0</v>
      </c>
      <c r="K19" s="130" t="s">
        <v>133</v>
      </c>
      <c r="L19" s="130"/>
      <c r="M19" s="221"/>
      <c r="N19" s="221">
        <f t="shared" si="1"/>
        <v>0</v>
      </c>
      <c r="O19" s="129"/>
    </row>
    <row r="20" spans="1:15" ht="17.25" customHeight="1" thickBot="1">
      <c r="A20" s="124"/>
      <c r="B20" s="125"/>
      <c r="C20" s="21" t="s">
        <v>135</v>
      </c>
      <c r="D20" s="21">
        <v>2003</v>
      </c>
      <c r="E20" s="19" t="s">
        <v>16</v>
      </c>
      <c r="F20" s="19"/>
      <c r="G20" s="19"/>
      <c r="H20" s="19"/>
      <c r="I20" s="19"/>
      <c r="J20" s="126"/>
      <c r="K20" s="130"/>
      <c r="L20" s="130"/>
      <c r="M20" s="221"/>
      <c r="N20" s="221">
        <f t="shared" si="1"/>
        <v>0</v>
      </c>
      <c r="O20" s="129"/>
    </row>
    <row r="21" spans="1:15" ht="17.25" customHeight="1" thickBot="1">
      <c r="A21" s="124">
        <v>2</v>
      </c>
      <c r="B21" s="125" t="s">
        <v>17</v>
      </c>
      <c r="C21" s="21" t="s">
        <v>136</v>
      </c>
      <c r="D21" s="21">
        <v>2003</v>
      </c>
      <c r="E21" s="19" t="s">
        <v>16</v>
      </c>
      <c r="F21" s="19"/>
      <c r="G21" s="19"/>
      <c r="H21" s="19"/>
      <c r="I21" s="19"/>
      <c r="J21" s="126">
        <f>SUM(E21:I22)</f>
        <v>0</v>
      </c>
      <c r="K21" s="130" t="s">
        <v>133</v>
      </c>
      <c r="L21" s="130"/>
      <c r="M21" s="221"/>
      <c r="N21" s="221">
        <f t="shared" si="1"/>
        <v>0</v>
      </c>
      <c r="O21" s="129"/>
    </row>
    <row r="22" spans="1:15" ht="17.25" customHeight="1" thickBot="1">
      <c r="A22" s="124"/>
      <c r="B22" s="125"/>
      <c r="C22" s="21" t="s">
        <v>59</v>
      </c>
      <c r="D22" s="21">
        <v>2003</v>
      </c>
      <c r="E22" s="19" t="s">
        <v>16</v>
      </c>
      <c r="F22" s="19"/>
      <c r="G22" s="19"/>
      <c r="H22" s="19"/>
      <c r="I22" s="19"/>
      <c r="J22" s="126"/>
      <c r="K22" s="130"/>
      <c r="L22" s="130"/>
      <c r="M22" s="221"/>
      <c r="N22" s="221">
        <f t="shared" si="1"/>
        <v>0</v>
      </c>
      <c r="O22" s="129"/>
    </row>
    <row r="23" spans="1:15" ht="17.25" customHeight="1">
      <c r="A23" s="38"/>
      <c r="B23" s="39"/>
      <c r="C23" s="40"/>
      <c r="D23" s="40"/>
      <c r="E23" s="41"/>
      <c r="F23" s="41"/>
      <c r="G23" s="41"/>
      <c r="H23" s="41"/>
      <c r="I23" s="41"/>
      <c r="J23" s="42"/>
      <c r="K23" s="106"/>
      <c r="L23" s="106"/>
      <c r="M23" s="44"/>
      <c r="N23" s="44"/>
      <c r="O23" s="45"/>
    </row>
    <row r="24" spans="1:15" ht="17.25" customHeight="1">
      <c r="A24" s="218" t="s">
        <v>38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45" customHeight="1" thickBot="1">
      <c r="A25" s="46" t="s">
        <v>34</v>
      </c>
      <c r="B25" s="46" t="s">
        <v>3</v>
      </c>
      <c r="C25" s="46" t="s">
        <v>35</v>
      </c>
      <c r="D25" s="87"/>
      <c r="E25" s="219" t="s">
        <v>39</v>
      </c>
      <c r="F25" s="220"/>
      <c r="G25" s="219" t="s">
        <v>40</v>
      </c>
      <c r="H25" s="220"/>
      <c r="I25" s="219" t="s">
        <v>36</v>
      </c>
      <c r="J25" s="220"/>
      <c r="K25" s="219" t="s">
        <v>37</v>
      </c>
      <c r="L25" s="220"/>
      <c r="M25" s="38"/>
      <c r="N25" s="38"/>
      <c r="O25" s="38"/>
    </row>
    <row r="26" spans="1:15" ht="17.25" customHeight="1" thickBot="1">
      <c r="A26" s="124">
        <v>1</v>
      </c>
      <c r="B26" s="125" t="s">
        <v>19</v>
      </c>
      <c r="C26" s="21" t="s">
        <v>78</v>
      </c>
      <c r="D26" s="107">
        <v>2002</v>
      </c>
      <c r="E26" s="207">
        <v>1</v>
      </c>
      <c r="F26" s="208"/>
      <c r="G26" s="207">
        <v>1</v>
      </c>
      <c r="H26" s="208"/>
      <c r="I26" s="207">
        <v>2</v>
      </c>
      <c r="J26" s="208"/>
      <c r="K26" s="207" t="s">
        <v>54</v>
      </c>
      <c r="L26" s="208"/>
      <c r="M26" s="47"/>
      <c r="N26" s="47"/>
      <c r="O26" s="45"/>
    </row>
    <row r="27" spans="1:15" ht="17.25" customHeight="1" thickBot="1">
      <c r="A27" s="124"/>
      <c r="B27" s="125"/>
      <c r="C27" s="23" t="s">
        <v>32</v>
      </c>
      <c r="D27" s="108">
        <v>2001</v>
      </c>
      <c r="E27" s="209"/>
      <c r="F27" s="210"/>
      <c r="G27" s="209"/>
      <c r="H27" s="210"/>
      <c r="I27" s="209"/>
      <c r="J27" s="210"/>
      <c r="K27" s="209"/>
      <c r="L27" s="210"/>
      <c r="M27" s="47"/>
      <c r="N27" s="47"/>
      <c r="O27" s="45"/>
    </row>
    <row r="28" spans="1:15" ht="17.25" customHeight="1" thickBot="1">
      <c r="A28" s="124">
        <v>2</v>
      </c>
      <c r="B28" s="125" t="s">
        <v>17</v>
      </c>
      <c r="C28" s="21" t="s">
        <v>134</v>
      </c>
      <c r="D28" s="109">
        <v>2003</v>
      </c>
      <c r="E28" s="207">
        <v>2</v>
      </c>
      <c r="F28" s="208"/>
      <c r="G28" s="207" t="s">
        <v>133</v>
      </c>
      <c r="H28" s="208"/>
      <c r="I28" s="207"/>
      <c r="J28" s="208"/>
      <c r="K28" s="207" t="s">
        <v>55</v>
      </c>
      <c r="L28" s="208"/>
      <c r="M28" s="47"/>
      <c r="N28" s="47"/>
      <c r="O28" s="45"/>
    </row>
    <row r="29" spans="1:15" ht="17.25" customHeight="1" thickBot="1">
      <c r="A29" s="124"/>
      <c r="B29" s="125"/>
      <c r="C29" s="21" t="s">
        <v>135</v>
      </c>
      <c r="D29" s="109">
        <v>2003</v>
      </c>
      <c r="E29" s="209"/>
      <c r="F29" s="210"/>
      <c r="G29" s="209"/>
      <c r="H29" s="210"/>
      <c r="I29" s="209"/>
      <c r="J29" s="210"/>
      <c r="K29" s="209"/>
      <c r="L29" s="210"/>
      <c r="M29" s="47"/>
      <c r="N29" s="47"/>
      <c r="O29" s="45"/>
    </row>
    <row r="30" spans="1:15" ht="17.25" customHeight="1" thickBot="1">
      <c r="A30" s="124">
        <v>3</v>
      </c>
      <c r="B30" s="125" t="s">
        <v>17</v>
      </c>
      <c r="C30" s="21" t="s">
        <v>136</v>
      </c>
      <c r="D30" s="21">
        <v>2003</v>
      </c>
      <c r="E30" s="207">
        <v>3</v>
      </c>
      <c r="F30" s="208"/>
      <c r="G30" s="207" t="s">
        <v>133</v>
      </c>
      <c r="H30" s="208"/>
      <c r="I30" s="207"/>
      <c r="J30" s="208"/>
      <c r="K30" s="207" t="s">
        <v>58</v>
      </c>
      <c r="L30" s="208"/>
      <c r="M30" s="47"/>
      <c r="N30" s="47"/>
      <c r="O30" s="45"/>
    </row>
    <row r="31" spans="1:15" ht="17.25" customHeight="1" thickBot="1">
      <c r="A31" s="124"/>
      <c r="B31" s="125"/>
      <c r="C31" s="21" t="s">
        <v>59</v>
      </c>
      <c r="D31" s="21">
        <v>2003</v>
      </c>
      <c r="E31" s="209"/>
      <c r="F31" s="210"/>
      <c r="G31" s="209"/>
      <c r="H31" s="210"/>
      <c r="I31" s="209"/>
      <c r="J31" s="210"/>
      <c r="K31" s="209"/>
      <c r="L31" s="210"/>
      <c r="M31" s="47"/>
      <c r="N31" s="47"/>
      <c r="O31" s="45"/>
    </row>
    <row r="32" spans="1:15" ht="17.25" customHeight="1">
      <c r="A32" s="38"/>
      <c r="B32" s="39"/>
      <c r="C32" s="40"/>
      <c r="D32" s="40"/>
      <c r="E32" s="105"/>
      <c r="F32" s="105"/>
      <c r="G32" s="105"/>
      <c r="H32" s="105"/>
      <c r="I32" s="105"/>
      <c r="J32" s="105"/>
      <c r="K32" s="105"/>
      <c r="L32" s="105"/>
      <c r="M32" s="47"/>
      <c r="N32" s="47"/>
      <c r="O32" s="45"/>
    </row>
    <row r="33" spans="1:15" ht="17.25" customHeight="1">
      <c r="A33" s="38"/>
      <c r="B33" s="39"/>
      <c r="C33" s="40"/>
      <c r="D33" s="40"/>
      <c r="E33" s="105"/>
      <c r="F33" s="105"/>
      <c r="G33" s="105"/>
      <c r="H33" s="105"/>
      <c r="I33" s="105"/>
      <c r="J33" s="105"/>
      <c r="K33" s="105"/>
      <c r="L33" s="105"/>
      <c r="M33" s="47"/>
      <c r="N33" s="47"/>
      <c r="O33" s="45"/>
    </row>
    <row r="34" spans="1:15" ht="18" customHeight="1">
      <c r="A34" s="31" t="s">
        <v>26</v>
      </c>
      <c r="B34" s="14"/>
      <c r="C34" s="14"/>
      <c r="D34" s="14"/>
      <c r="E34" s="14"/>
      <c r="F34" s="14"/>
      <c r="G34" s="14"/>
      <c r="H34" s="14"/>
      <c r="I34" s="14"/>
      <c r="J34" s="14"/>
      <c r="K34" s="13" t="s">
        <v>20</v>
      </c>
      <c r="L34" s="13"/>
      <c r="M34" s="13"/>
      <c r="N34" s="13"/>
      <c r="O34" s="13"/>
    </row>
    <row r="35" spans="1:15" ht="15.75" customHeight="1">
      <c r="A35" s="138" t="s">
        <v>21</v>
      </c>
      <c r="B35" s="138"/>
      <c r="C35" s="138"/>
      <c r="D35" s="138"/>
      <c r="E35" s="138"/>
      <c r="F35" s="138"/>
      <c r="G35" s="138"/>
      <c r="H35" s="138"/>
      <c r="I35" s="138"/>
      <c r="J35" s="14"/>
      <c r="K35" s="14"/>
      <c r="L35" s="14"/>
      <c r="M35" s="139" t="s">
        <v>22</v>
      </c>
      <c r="N35" s="139"/>
      <c r="O35" s="139"/>
    </row>
    <row r="36" spans="1:15" ht="15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4"/>
      <c r="K36" s="14"/>
      <c r="L36" s="14"/>
      <c r="M36" s="139" t="s">
        <v>23</v>
      </c>
      <c r="N36" s="139"/>
      <c r="O36" s="139"/>
    </row>
  </sheetData>
  <sheetProtection selectLockedCells="1" selectUnlockedCells="1"/>
  <mergeCells count="89">
    <mergeCell ref="A35:I36"/>
    <mergeCell ref="M35:O35"/>
    <mergeCell ref="M36:O36"/>
    <mergeCell ref="D7:D8"/>
    <mergeCell ref="A21:A22"/>
    <mergeCell ref="B21:B22"/>
    <mergeCell ref="J21:J22"/>
    <mergeCell ref="K21:K22"/>
    <mergeCell ref="L21:L22"/>
    <mergeCell ref="M21:M22"/>
    <mergeCell ref="N21:N22"/>
    <mergeCell ref="O21:O22"/>
    <mergeCell ref="A30:A31"/>
    <mergeCell ref="B30:B31"/>
    <mergeCell ref="E30:F31"/>
    <mergeCell ref="G30:H31"/>
    <mergeCell ref="I30:J31"/>
    <mergeCell ref="K30:L31"/>
    <mergeCell ref="A28:A29"/>
    <mergeCell ref="B28:B29"/>
    <mergeCell ref="E28:F29"/>
    <mergeCell ref="G28:H29"/>
    <mergeCell ref="I28:J29"/>
    <mergeCell ref="K28:L29"/>
    <mergeCell ref="A26:A27"/>
    <mergeCell ref="B26:B27"/>
    <mergeCell ref="E26:F27"/>
    <mergeCell ref="G26:H27"/>
    <mergeCell ref="I26:J27"/>
    <mergeCell ref="K26:L27"/>
    <mergeCell ref="A24:O24"/>
    <mergeCell ref="E25:F25"/>
    <mergeCell ref="G25:H25"/>
    <mergeCell ref="I25:J25"/>
    <mergeCell ref="K25:L25"/>
    <mergeCell ref="O17:O18"/>
    <mergeCell ref="A19:A20"/>
    <mergeCell ref="B19:B20"/>
    <mergeCell ref="J19:J20"/>
    <mergeCell ref="K19:K20"/>
    <mergeCell ref="L19:L20"/>
    <mergeCell ref="M19:M20"/>
    <mergeCell ref="N19:N20"/>
    <mergeCell ref="O19:O20"/>
    <mergeCell ref="A16:O16"/>
    <mergeCell ref="A17:A18"/>
    <mergeCell ref="B17:B18"/>
    <mergeCell ref="J17:J18"/>
    <mergeCell ref="K17:K18"/>
    <mergeCell ref="L17:L18"/>
    <mergeCell ref="M17:M18"/>
    <mergeCell ref="N17:N18"/>
    <mergeCell ref="N14:N15"/>
    <mergeCell ref="O14:O15"/>
    <mergeCell ref="A14:A15"/>
    <mergeCell ref="B14:B15"/>
    <mergeCell ref="J14:J15"/>
    <mergeCell ref="K14:K15"/>
    <mergeCell ref="L14:L15"/>
    <mergeCell ref="M14:M15"/>
    <mergeCell ref="O10:O11"/>
    <mergeCell ref="A12:A13"/>
    <mergeCell ref="B12:B13"/>
    <mergeCell ref="J12:J13"/>
    <mergeCell ref="K12:K13"/>
    <mergeCell ref="L12:L13"/>
    <mergeCell ref="M12:M13"/>
    <mergeCell ref="N12:N13"/>
    <mergeCell ref="O12:O13"/>
    <mergeCell ref="N6:N7"/>
    <mergeCell ref="O6:O7"/>
    <mergeCell ref="A9:O9"/>
    <mergeCell ref="A10:A11"/>
    <mergeCell ref="B10:B11"/>
    <mergeCell ref="J10:J11"/>
    <mergeCell ref="K10:K11"/>
    <mergeCell ref="L10:L11"/>
    <mergeCell ref="M10:M11"/>
    <mergeCell ref="N10:N11"/>
    <mergeCell ref="B3:C4"/>
    <mergeCell ref="F3:M4"/>
    <mergeCell ref="A6:A8"/>
    <mergeCell ref="B6:B8"/>
    <mergeCell ref="C6:C8"/>
    <mergeCell ref="E6:E7"/>
    <mergeCell ref="F6:F7"/>
    <mergeCell ref="G6:G7"/>
    <mergeCell ref="I6:I7"/>
    <mergeCell ref="J6:J7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30" zoomScalePageLayoutView="0" workbookViewId="0" topLeftCell="A1">
      <selection activeCell="W5" sqref="W5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19.421875" style="0" customWidth="1"/>
    <col min="4" max="4" width="10.57421875" style="0" customWidth="1"/>
    <col min="5" max="5" width="9.140625" style="0" customWidth="1"/>
    <col min="6" max="6" width="7.140625" style="0" customWidth="1"/>
    <col min="7" max="7" width="9.28125" style="0" customWidth="1"/>
    <col min="8" max="8" width="5.8515625" style="0" customWidth="1"/>
    <col min="9" max="9" width="8.28125" style="0" customWidth="1"/>
    <col min="10" max="10" width="7.421875" style="0" hidden="1" customWidth="1"/>
    <col min="11" max="11" width="6.421875" style="0" hidden="1" customWidth="1"/>
    <col min="12" max="12" width="6.421875" style="0" customWidth="1"/>
    <col min="13" max="13" width="9.7109375" style="0" customWidth="1"/>
    <col min="14" max="14" width="7.57421875" style="0" customWidth="1"/>
    <col min="15" max="15" width="9.57421875" style="0" customWidth="1"/>
    <col min="16" max="16" width="6.421875" style="0" customWidth="1"/>
    <col min="17" max="17" width="6.421875" style="0" hidden="1" customWidth="1"/>
    <col min="18" max="18" width="6.00390625" style="0" hidden="1" customWidth="1"/>
    <col min="19" max="19" width="5.8515625" style="0" hidden="1" customWidth="1"/>
    <col min="20" max="20" width="5.00390625" style="0" customWidth="1"/>
    <col min="21" max="21" width="5.140625" style="0" customWidth="1"/>
    <col min="22" max="22" width="8.7109375" style="0" hidden="1" customWidth="1"/>
    <col min="23" max="23" width="8.57421875" style="0" customWidth="1"/>
    <col min="24" max="24" width="6.8515625" style="0" customWidth="1"/>
    <col min="25" max="25" width="7.28125" style="0" customWidth="1"/>
    <col min="26" max="27" width="0" style="0" hidden="1" customWidth="1"/>
    <col min="32" max="33" width="10.421875" style="0" customWidth="1"/>
    <col min="34" max="34" width="13.00390625" style="0" customWidth="1"/>
  </cols>
  <sheetData>
    <row r="1" spans="2:23" ht="41.25" customHeight="1">
      <c r="B1" s="48"/>
      <c r="C1" s="48"/>
      <c r="D1" s="33"/>
      <c r="E1" s="33"/>
      <c r="G1" s="49" t="s">
        <v>1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7" ht="27.75" customHeight="1">
      <c r="A2" s="224" t="s">
        <v>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9"/>
      <c r="AA2" s="10"/>
    </row>
    <row r="3" spans="1:27" ht="24.75" customHeight="1">
      <c r="A3" s="225" t="s">
        <v>142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1"/>
      <c r="AA3" s="1"/>
    </row>
    <row r="4" spans="1:27" ht="21" customHeight="1">
      <c r="A4" s="226" t="s">
        <v>45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1"/>
      <c r="AA4" s="1"/>
    </row>
    <row r="5" spans="1:23" s="4" customFormat="1" ht="41.25" customHeight="1" thickBot="1">
      <c r="A5" s="227" t="s">
        <v>34</v>
      </c>
      <c r="B5" s="229" t="s">
        <v>3</v>
      </c>
      <c r="C5" s="229" t="s">
        <v>46</v>
      </c>
      <c r="D5" s="230" t="s">
        <v>47</v>
      </c>
      <c r="E5" s="233" t="s">
        <v>65</v>
      </c>
      <c r="F5" s="234"/>
      <c r="G5" s="234"/>
      <c r="H5" s="235"/>
      <c r="I5" s="233" t="s">
        <v>66</v>
      </c>
      <c r="J5" s="234"/>
      <c r="K5" s="234"/>
      <c r="L5" s="235"/>
      <c r="M5" s="233" t="s">
        <v>67</v>
      </c>
      <c r="N5" s="234"/>
      <c r="O5" s="234"/>
      <c r="P5" s="235"/>
      <c r="Q5" s="233" t="s">
        <v>48</v>
      </c>
      <c r="R5" s="234"/>
      <c r="S5" s="235"/>
      <c r="T5" s="239" t="s">
        <v>62</v>
      </c>
      <c r="U5" s="239" t="s">
        <v>11</v>
      </c>
      <c r="V5" s="13"/>
      <c r="W5" s="51"/>
    </row>
    <row r="6" spans="1:23" s="4" customFormat="1" ht="41.25" customHeight="1" thickBot="1">
      <c r="A6" s="227"/>
      <c r="B6" s="229"/>
      <c r="C6" s="229"/>
      <c r="D6" s="231"/>
      <c r="E6" s="236"/>
      <c r="F6" s="237"/>
      <c r="G6" s="237"/>
      <c r="H6" s="238"/>
      <c r="I6" s="236"/>
      <c r="J6" s="237"/>
      <c r="K6" s="237"/>
      <c r="L6" s="238"/>
      <c r="M6" s="236"/>
      <c r="N6" s="237"/>
      <c r="O6" s="237"/>
      <c r="P6" s="238"/>
      <c r="Q6" s="236"/>
      <c r="R6" s="237"/>
      <c r="S6" s="238"/>
      <c r="T6" s="240"/>
      <c r="U6" s="240"/>
      <c r="V6" s="51"/>
      <c r="W6" s="51"/>
    </row>
    <row r="7" spans="1:23" s="4" customFormat="1" ht="30" customHeight="1">
      <c r="A7" s="228"/>
      <c r="B7" s="230"/>
      <c r="C7" s="230"/>
      <c r="D7" s="232"/>
      <c r="E7" s="50" t="s">
        <v>49</v>
      </c>
      <c r="F7" s="50" t="s">
        <v>50</v>
      </c>
      <c r="G7" s="50" t="s">
        <v>63</v>
      </c>
      <c r="H7" s="52" t="s">
        <v>37</v>
      </c>
      <c r="I7" s="50" t="s">
        <v>49</v>
      </c>
      <c r="J7" s="50" t="s">
        <v>50</v>
      </c>
      <c r="K7" s="50" t="s">
        <v>63</v>
      </c>
      <c r="L7" s="52" t="s">
        <v>37</v>
      </c>
      <c r="M7" s="50" t="s">
        <v>49</v>
      </c>
      <c r="N7" s="50" t="s">
        <v>50</v>
      </c>
      <c r="O7" s="50" t="s">
        <v>63</v>
      </c>
      <c r="P7" s="52" t="s">
        <v>37</v>
      </c>
      <c r="Q7" s="50" t="s">
        <v>49</v>
      </c>
      <c r="R7" s="50" t="s">
        <v>50</v>
      </c>
      <c r="S7" s="52" t="s">
        <v>37</v>
      </c>
      <c r="T7" s="50"/>
      <c r="U7" s="50" t="s">
        <v>51</v>
      </c>
      <c r="V7" s="51"/>
      <c r="W7" s="51"/>
    </row>
    <row r="8" spans="1:23" s="4" customFormat="1" ht="16.5" customHeight="1">
      <c r="A8" s="81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6">
        <v>8</v>
      </c>
      <c r="I8" s="55">
        <v>9</v>
      </c>
      <c r="J8" s="55">
        <v>10</v>
      </c>
      <c r="K8" s="55">
        <v>11</v>
      </c>
      <c r="L8" s="56">
        <v>12</v>
      </c>
      <c r="M8" s="55">
        <v>13</v>
      </c>
      <c r="N8" s="55">
        <v>14</v>
      </c>
      <c r="O8" s="55">
        <v>15</v>
      </c>
      <c r="P8" s="56">
        <v>16</v>
      </c>
      <c r="Q8" s="55">
        <v>17</v>
      </c>
      <c r="R8" s="55">
        <v>18</v>
      </c>
      <c r="S8" s="56">
        <v>19</v>
      </c>
      <c r="T8" s="55">
        <v>20</v>
      </c>
      <c r="U8" s="55">
        <v>21</v>
      </c>
      <c r="V8" s="51"/>
      <c r="W8" s="51"/>
    </row>
    <row r="9" spans="1:21" ht="21" customHeight="1">
      <c r="A9" s="246">
        <v>1</v>
      </c>
      <c r="B9" s="241" t="s">
        <v>17</v>
      </c>
      <c r="C9" s="84" t="s">
        <v>72</v>
      </c>
      <c r="D9" s="57">
        <v>2005</v>
      </c>
      <c r="E9" s="242">
        <v>0.0038194444444444443</v>
      </c>
      <c r="F9" s="59"/>
      <c r="G9" s="242">
        <f>E9+F9*$V$15+F10*$V$16</f>
        <v>0.0038194444444444443</v>
      </c>
      <c r="H9" s="244">
        <v>2</v>
      </c>
      <c r="I9" s="242">
        <v>0.0046875</v>
      </c>
      <c r="J9" s="59"/>
      <c r="K9" s="60"/>
      <c r="L9" s="244">
        <v>3</v>
      </c>
      <c r="M9" s="242">
        <v>0.006863425925925926</v>
      </c>
      <c r="N9" s="59">
        <v>2</v>
      </c>
      <c r="O9" s="242">
        <f>M9+N9*$V$16+N10*$V$16</f>
        <v>0.007210648148148148</v>
      </c>
      <c r="P9" s="244">
        <v>3</v>
      </c>
      <c r="Q9" s="64"/>
      <c r="R9" s="63"/>
      <c r="S9" s="65"/>
      <c r="T9" s="249">
        <f>H9+L9+P9</f>
        <v>8</v>
      </c>
      <c r="U9" s="251" t="s">
        <v>55</v>
      </c>
    </row>
    <row r="10" spans="1:21" ht="21" customHeight="1">
      <c r="A10" s="247"/>
      <c r="B10" s="241"/>
      <c r="C10" s="85" t="s">
        <v>52</v>
      </c>
      <c r="D10" s="66">
        <v>2004</v>
      </c>
      <c r="E10" s="243"/>
      <c r="F10" s="59"/>
      <c r="G10" s="243"/>
      <c r="H10" s="245"/>
      <c r="I10" s="243"/>
      <c r="J10" s="59"/>
      <c r="K10" s="60"/>
      <c r="L10" s="245"/>
      <c r="M10" s="243"/>
      <c r="N10" s="59">
        <v>1</v>
      </c>
      <c r="O10" s="243"/>
      <c r="P10" s="245"/>
      <c r="Q10" s="64"/>
      <c r="R10" s="63"/>
      <c r="S10" s="65"/>
      <c r="T10" s="250"/>
      <c r="U10" s="252"/>
    </row>
    <row r="11" spans="1:21" ht="21" customHeight="1">
      <c r="A11" s="246">
        <v>2</v>
      </c>
      <c r="B11" s="241" t="s">
        <v>19</v>
      </c>
      <c r="C11" s="85" t="s">
        <v>73</v>
      </c>
      <c r="D11" s="66">
        <v>2006</v>
      </c>
      <c r="E11" s="242">
        <v>0.005763888888888889</v>
      </c>
      <c r="F11" s="59"/>
      <c r="G11" s="242">
        <f>E11+F11*$V$15+F12*$V$16</f>
        <v>0.005763888888888889</v>
      </c>
      <c r="H11" s="244">
        <v>3</v>
      </c>
      <c r="I11" s="242">
        <v>0.00525462962962963</v>
      </c>
      <c r="J11" s="59"/>
      <c r="K11" s="60"/>
      <c r="L11" s="244">
        <v>4</v>
      </c>
      <c r="M11" s="242">
        <v>0.006111111111111111</v>
      </c>
      <c r="N11" s="59"/>
      <c r="O11" s="242">
        <f>M11+N11*$V$16+N12*$V$16</f>
        <v>0.006111111111111111</v>
      </c>
      <c r="P11" s="244">
        <v>2</v>
      </c>
      <c r="Q11" s="74"/>
      <c r="R11" s="73"/>
      <c r="S11" s="75"/>
      <c r="T11" s="249">
        <f aca="true" t="shared" si="0" ref="T11:T20">H11+L11+P11</f>
        <v>9</v>
      </c>
      <c r="U11" s="251" t="s">
        <v>58</v>
      </c>
    </row>
    <row r="12" spans="1:21" ht="21" customHeight="1">
      <c r="A12" s="248"/>
      <c r="B12" s="241"/>
      <c r="C12" s="85" t="s">
        <v>74</v>
      </c>
      <c r="D12" s="66">
        <v>2007</v>
      </c>
      <c r="E12" s="243"/>
      <c r="F12" s="59"/>
      <c r="G12" s="243"/>
      <c r="H12" s="245"/>
      <c r="I12" s="243"/>
      <c r="J12" s="59"/>
      <c r="K12" s="60"/>
      <c r="L12" s="245"/>
      <c r="M12" s="243"/>
      <c r="N12" s="59"/>
      <c r="O12" s="243"/>
      <c r="P12" s="245"/>
      <c r="Q12" s="74"/>
      <c r="R12" s="73"/>
      <c r="S12" s="75"/>
      <c r="T12" s="250">
        <f t="shared" si="0"/>
        <v>0</v>
      </c>
      <c r="U12" s="252"/>
    </row>
    <row r="13" spans="1:21" ht="21" customHeight="1">
      <c r="A13" s="246">
        <v>3</v>
      </c>
      <c r="B13" s="241" t="s">
        <v>17</v>
      </c>
      <c r="C13" s="85" t="s">
        <v>53</v>
      </c>
      <c r="D13" s="66">
        <v>2004</v>
      </c>
      <c r="E13" s="242">
        <v>0.002939814814814815</v>
      </c>
      <c r="F13" s="59"/>
      <c r="G13" s="242">
        <f>E13+F13*$V$15+F14*$V$16</f>
        <v>0.002939814814814815</v>
      </c>
      <c r="H13" s="244">
        <v>1</v>
      </c>
      <c r="I13" s="242">
        <v>0.003599537037037037</v>
      </c>
      <c r="J13" s="59"/>
      <c r="K13" s="60"/>
      <c r="L13" s="244">
        <v>1</v>
      </c>
      <c r="M13" s="242">
        <v>0.005162037037037037</v>
      </c>
      <c r="N13" s="59"/>
      <c r="O13" s="242">
        <f>M13+N13*$V$16+N14*$V$16</f>
        <v>0.005162037037037037</v>
      </c>
      <c r="P13" s="244">
        <v>1</v>
      </c>
      <c r="Q13" s="74"/>
      <c r="R13" s="73"/>
      <c r="S13" s="75"/>
      <c r="T13" s="249">
        <f t="shared" si="0"/>
        <v>3</v>
      </c>
      <c r="U13" s="251" t="s">
        <v>54</v>
      </c>
    </row>
    <row r="14" spans="1:21" ht="21" customHeight="1">
      <c r="A14" s="248"/>
      <c r="B14" s="241"/>
      <c r="C14" s="85" t="s">
        <v>75</v>
      </c>
      <c r="D14" s="66">
        <v>2004</v>
      </c>
      <c r="E14" s="243"/>
      <c r="F14" s="59"/>
      <c r="G14" s="243"/>
      <c r="H14" s="245"/>
      <c r="I14" s="243"/>
      <c r="J14" s="59"/>
      <c r="K14" s="60"/>
      <c r="L14" s="245"/>
      <c r="M14" s="243"/>
      <c r="N14" s="59"/>
      <c r="O14" s="243"/>
      <c r="P14" s="245"/>
      <c r="Q14" s="74"/>
      <c r="R14" s="73"/>
      <c r="S14" s="75"/>
      <c r="T14" s="250">
        <f t="shared" si="0"/>
        <v>0</v>
      </c>
      <c r="U14" s="252"/>
    </row>
    <row r="15" spans="1:21" ht="21" customHeight="1">
      <c r="A15" s="246">
        <v>4</v>
      </c>
      <c r="B15" s="241" t="s">
        <v>19</v>
      </c>
      <c r="C15" s="85" t="s">
        <v>76</v>
      </c>
      <c r="D15" s="66">
        <v>2006</v>
      </c>
      <c r="E15" s="242">
        <v>0.009965277777777778</v>
      </c>
      <c r="F15" s="59"/>
      <c r="G15" s="242">
        <f>E15+F15*$V$15+F16*$V$16</f>
        <v>0.009965277777777778</v>
      </c>
      <c r="H15" s="244">
        <v>5</v>
      </c>
      <c r="I15" s="242">
        <v>0.007106481481481481</v>
      </c>
      <c r="J15" s="59"/>
      <c r="K15" s="60"/>
      <c r="L15" s="244">
        <v>5</v>
      </c>
      <c r="M15" s="242">
        <v>0.010185185185185184</v>
      </c>
      <c r="N15" s="59">
        <v>1</v>
      </c>
      <c r="O15" s="242">
        <f>M15+N15*$V$16+N16*$V$16</f>
        <v>0.010300925925925925</v>
      </c>
      <c r="P15" s="244">
        <v>4</v>
      </c>
      <c r="Q15" s="74"/>
      <c r="R15" s="73"/>
      <c r="S15" s="75"/>
      <c r="T15" s="249">
        <f t="shared" si="0"/>
        <v>14</v>
      </c>
      <c r="U15" s="251">
        <v>5</v>
      </c>
    </row>
    <row r="16" spans="1:22" ht="21" customHeight="1">
      <c r="A16" s="248"/>
      <c r="B16" s="241"/>
      <c r="C16" s="85" t="s">
        <v>77</v>
      </c>
      <c r="D16" s="66">
        <v>2005</v>
      </c>
      <c r="E16" s="243"/>
      <c r="F16" s="59"/>
      <c r="G16" s="243"/>
      <c r="H16" s="245"/>
      <c r="I16" s="243"/>
      <c r="J16" s="59"/>
      <c r="K16" s="60"/>
      <c r="L16" s="245"/>
      <c r="M16" s="243"/>
      <c r="N16" s="59"/>
      <c r="O16" s="243"/>
      <c r="P16" s="245"/>
      <c r="Q16" s="74"/>
      <c r="R16" s="73"/>
      <c r="S16" s="75"/>
      <c r="T16" s="250">
        <f t="shared" si="0"/>
        <v>0</v>
      </c>
      <c r="U16" s="252"/>
      <c r="V16" s="86">
        <v>0.00011574074074074073</v>
      </c>
    </row>
    <row r="17" spans="1:21" ht="30" customHeight="1">
      <c r="A17" s="246">
        <v>5</v>
      </c>
      <c r="B17" s="241" t="s">
        <v>17</v>
      </c>
      <c r="C17" s="85" t="s">
        <v>56</v>
      </c>
      <c r="D17" s="66">
        <v>2006</v>
      </c>
      <c r="E17" s="242">
        <v>0.0067476851851851856</v>
      </c>
      <c r="F17" s="59">
        <v>10</v>
      </c>
      <c r="G17" s="242">
        <f>E17+F17*$V$15+F18*$V$16</f>
        <v>0.007905092592592592</v>
      </c>
      <c r="H17" s="244">
        <v>4</v>
      </c>
      <c r="I17" s="242">
        <v>0.004641203703703704</v>
      </c>
      <c r="J17" s="59"/>
      <c r="K17" s="60"/>
      <c r="L17" s="244">
        <v>2</v>
      </c>
      <c r="M17" s="242">
        <v>0.011168981481481481</v>
      </c>
      <c r="N17" s="59"/>
      <c r="O17" s="242">
        <f>M17+N17*$V$16+N18*$V$16</f>
        <v>0.011168981481481481</v>
      </c>
      <c r="P17" s="244">
        <v>5</v>
      </c>
      <c r="Q17" s="74"/>
      <c r="R17" s="73"/>
      <c r="S17" s="75"/>
      <c r="T17" s="249">
        <f t="shared" si="0"/>
        <v>11</v>
      </c>
      <c r="U17" s="251">
        <v>4</v>
      </c>
    </row>
    <row r="18" spans="1:21" ht="21" customHeight="1">
      <c r="A18" s="248"/>
      <c r="B18" s="241"/>
      <c r="C18" s="85" t="s">
        <v>57</v>
      </c>
      <c r="D18" s="66">
        <v>2005</v>
      </c>
      <c r="E18" s="243"/>
      <c r="F18" s="59">
        <v>10</v>
      </c>
      <c r="G18" s="243"/>
      <c r="H18" s="245"/>
      <c r="I18" s="243"/>
      <c r="J18" s="59"/>
      <c r="K18" s="60"/>
      <c r="L18" s="245"/>
      <c r="M18" s="243"/>
      <c r="N18" s="59"/>
      <c r="O18" s="243"/>
      <c r="P18" s="245"/>
      <c r="Q18" s="74"/>
      <c r="R18" s="73"/>
      <c r="S18" s="75"/>
      <c r="T18" s="250">
        <f t="shared" si="0"/>
        <v>0</v>
      </c>
      <c r="U18" s="252"/>
    </row>
    <row r="19" spans="1:21" ht="21" customHeight="1">
      <c r="A19" s="241">
        <v>6</v>
      </c>
      <c r="B19" s="241" t="s">
        <v>17</v>
      </c>
      <c r="C19" s="85" t="s">
        <v>53</v>
      </c>
      <c r="D19" s="66">
        <v>2004</v>
      </c>
      <c r="E19" s="242">
        <v>0.0033912037037037036</v>
      </c>
      <c r="F19" s="59"/>
      <c r="G19" s="242">
        <f>E19+F19*$V$15+F20*$V$16</f>
        <v>0.0033912037037037036</v>
      </c>
      <c r="H19" s="244"/>
      <c r="I19" s="242">
        <v>0.0037500000000000003</v>
      </c>
      <c r="J19" s="59"/>
      <c r="K19" s="60"/>
      <c r="L19" s="244"/>
      <c r="M19" s="242">
        <v>0.0050347222222222225</v>
      </c>
      <c r="N19" s="59"/>
      <c r="O19" s="242">
        <f>M19+N19*$V$16+N20*$V$16</f>
        <v>0.0050347222222222225</v>
      </c>
      <c r="P19" s="244"/>
      <c r="Q19" s="62"/>
      <c r="R19" s="59"/>
      <c r="S19" s="61"/>
      <c r="T19" s="249">
        <f t="shared" si="0"/>
        <v>0</v>
      </c>
      <c r="U19" s="251" t="s">
        <v>81</v>
      </c>
    </row>
    <row r="20" spans="1:21" ht="21" customHeight="1">
      <c r="A20" s="241"/>
      <c r="B20" s="241"/>
      <c r="C20" s="85" t="s">
        <v>82</v>
      </c>
      <c r="D20" s="66">
        <v>2003</v>
      </c>
      <c r="E20" s="243"/>
      <c r="F20" s="59"/>
      <c r="G20" s="243"/>
      <c r="H20" s="245"/>
      <c r="I20" s="243"/>
      <c r="J20" s="59"/>
      <c r="K20" s="60"/>
      <c r="L20" s="245"/>
      <c r="M20" s="243"/>
      <c r="N20" s="59"/>
      <c r="O20" s="243"/>
      <c r="P20" s="245"/>
      <c r="Q20" s="62"/>
      <c r="R20" s="59"/>
      <c r="S20" s="61"/>
      <c r="T20" s="250">
        <f t="shared" si="0"/>
        <v>0</v>
      </c>
      <c r="U20" s="252"/>
    </row>
    <row r="21" spans="1:25" ht="41.25" customHeight="1">
      <c r="A21" s="38"/>
      <c r="B21" s="39"/>
      <c r="C21" s="40"/>
      <c r="D21" s="40"/>
      <c r="E21" s="40"/>
      <c r="F21" s="41"/>
      <c r="G21" s="41"/>
      <c r="H21" s="41"/>
      <c r="I21" s="41"/>
      <c r="J21" s="41"/>
      <c r="K21" s="41"/>
      <c r="L21" s="53" t="s">
        <v>60</v>
      </c>
      <c r="N21" s="41"/>
      <c r="O21" s="41"/>
      <c r="P21" s="41"/>
      <c r="Q21" s="41"/>
      <c r="R21" s="41"/>
      <c r="S21" s="41"/>
      <c r="Y21" s="45"/>
    </row>
    <row r="22" spans="1:25" ht="41.25" customHeight="1" hidden="1">
      <c r="A22" s="38"/>
      <c r="B22" s="39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2"/>
      <c r="X22" s="44"/>
      <c r="Y22" s="45"/>
    </row>
    <row r="23" spans="1:25" ht="41.25" customHeight="1" hidden="1">
      <c r="A23" s="38"/>
      <c r="B23" s="39"/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80">
        <v>0.00011574074074074073</v>
      </c>
      <c r="T23" s="80"/>
      <c r="U23" s="41"/>
      <c r="V23" s="42"/>
      <c r="W23" s="42"/>
      <c r="X23" s="44"/>
      <c r="Y23" s="45"/>
    </row>
    <row r="24" spans="1:25" ht="41.25" customHeight="1" hidden="1">
      <c r="A24" s="38"/>
      <c r="B24" s="39"/>
      <c r="C24" s="40"/>
      <c r="D24" s="40"/>
      <c r="E24" s="40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  <c r="W24" s="42"/>
      <c r="X24" s="44"/>
      <c r="Y24" s="45"/>
    </row>
    <row r="25" spans="1:25" ht="41.25" customHeight="1">
      <c r="A25" s="54" t="s">
        <v>21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32"/>
      <c r="P25" s="32"/>
      <c r="Q25" s="32"/>
      <c r="R25" s="32"/>
      <c r="S25" s="32"/>
      <c r="T25" s="32"/>
      <c r="U25" s="32"/>
      <c r="V25" s="14"/>
      <c r="W25" s="14"/>
      <c r="X25" s="139"/>
      <c r="Y25" s="139"/>
    </row>
    <row r="26" spans="1:25" ht="4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2"/>
      <c r="P26" s="32"/>
      <c r="Q26" s="32"/>
      <c r="R26" s="32"/>
      <c r="S26" s="32"/>
      <c r="T26" s="32"/>
      <c r="U26" s="32"/>
      <c r="V26" s="14"/>
      <c r="W26" s="14"/>
      <c r="X26" s="139"/>
      <c r="Y26" s="139"/>
    </row>
  </sheetData>
  <sheetProtection selectLockedCells="1" selectUnlockedCells="1"/>
  <mergeCells count="87">
    <mergeCell ref="U17:U18"/>
    <mergeCell ref="G9:G10"/>
    <mergeCell ref="G11:G12"/>
    <mergeCell ref="G13:G14"/>
    <mergeCell ref="G15:G16"/>
    <mergeCell ref="G17:G18"/>
    <mergeCell ref="O9:O10"/>
    <mergeCell ref="O11:O12"/>
    <mergeCell ref="O13:O14"/>
    <mergeCell ref="U9:U10"/>
    <mergeCell ref="U11:U12"/>
    <mergeCell ref="U13:U14"/>
    <mergeCell ref="U15:U16"/>
    <mergeCell ref="U19:U20"/>
    <mergeCell ref="G19:G20"/>
    <mergeCell ref="O15:O16"/>
    <mergeCell ref="O17:O18"/>
    <mergeCell ref="O19:O20"/>
    <mergeCell ref="T9:T10"/>
    <mergeCell ref="T11:T12"/>
    <mergeCell ref="T13:T14"/>
    <mergeCell ref="T15:T16"/>
    <mergeCell ref="T17:T18"/>
    <mergeCell ref="T19:T20"/>
    <mergeCell ref="E19:E20"/>
    <mergeCell ref="H19:H20"/>
    <mergeCell ref="I19:I20"/>
    <mergeCell ref="L19:L20"/>
    <mergeCell ref="M19:M20"/>
    <mergeCell ref="P19:P20"/>
    <mergeCell ref="E17:E18"/>
    <mergeCell ref="H17:H18"/>
    <mergeCell ref="I17:I18"/>
    <mergeCell ref="L17:L18"/>
    <mergeCell ref="M17:M18"/>
    <mergeCell ref="P17:P18"/>
    <mergeCell ref="E15:E16"/>
    <mergeCell ref="H15:H16"/>
    <mergeCell ref="I15:I16"/>
    <mergeCell ref="L15:L16"/>
    <mergeCell ref="M15:M16"/>
    <mergeCell ref="P15:P16"/>
    <mergeCell ref="E13:E14"/>
    <mergeCell ref="H13:H14"/>
    <mergeCell ref="I13:I14"/>
    <mergeCell ref="L13:L14"/>
    <mergeCell ref="M13:M14"/>
    <mergeCell ref="P13:P14"/>
    <mergeCell ref="L9:L10"/>
    <mergeCell ref="M9:M10"/>
    <mergeCell ref="P9:P10"/>
    <mergeCell ref="E11:E12"/>
    <mergeCell ref="H11:H12"/>
    <mergeCell ref="I11:I12"/>
    <mergeCell ref="L11:L12"/>
    <mergeCell ref="M11:M12"/>
    <mergeCell ref="P11:P12"/>
    <mergeCell ref="A9:A10"/>
    <mergeCell ref="A19:A20"/>
    <mergeCell ref="A11:A12"/>
    <mergeCell ref="A13:A14"/>
    <mergeCell ref="B11:B12"/>
    <mergeCell ref="B13:B14"/>
    <mergeCell ref="A17:A18"/>
    <mergeCell ref="B19:B20"/>
    <mergeCell ref="A15:A16"/>
    <mergeCell ref="B17:B18"/>
    <mergeCell ref="Q5:S6"/>
    <mergeCell ref="T5:T6"/>
    <mergeCell ref="U5:U6"/>
    <mergeCell ref="B9:B10"/>
    <mergeCell ref="X25:Y25"/>
    <mergeCell ref="X26:Y26"/>
    <mergeCell ref="B15:B16"/>
    <mergeCell ref="E9:E10"/>
    <mergeCell ref="H9:H10"/>
    <mergeCell ref="I9:I10"/>
    <mergeCell ref="A2:Y2"/>
    <mergeCell ref="A3:Y3"/>
    <mergeCell ref="A4:Y4"/>
    <mergeCell ref="A5:A7"/>
    <mergeCell ref="B5:B7"/>
    <mergeCell ref="C5:C7"/>
    <mergeCell ref="D5:D7"/>
    <mergeCell ref="E5:H6"/>
    <mergeCell ref="I5:L6"/>
    <mergeCell ref="M5:P6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130" zoomScaleNormal="130" zoomScalePageLayoutView="0" workbookViewId="0" topLeftCell="A1">
      <selection activeCell="E3" sqref="E3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6.28125" style="0" customWidth="1"/>
    <col min="5" max="5" width="7.28125" style="0" customWidth="1"/>
    <col min="6" max="6" width="8.28125" style="0" customWidth="1"/>
    <col min="7" max="7" width="7.28125" style="0" customWidth="1"/>
    <col min="8" max="8" width="7.7109375" style="0" customWidth="1"/>
    <col min="9" max="9" width="7.00390625" style="0" customWidth="1"/>
    <col min="10" max="11" width="6.57421875" style="0" customWidth="1"/>
    <col min="12" max="12" width="9.421875" style="0" customWidth="1"/>
    <col min="13" max="13" width="7.00390625" style="0" customWidth="1"/>
    <col min="14" max="14" width="8.57421875" style="0" customWidth="1"/>
    <col min="15" max="15" width="7.28125" style="0" customWidth="1"/>
    <col min="16" max="17" width="0" style="0" hidden="1" customWidth="1"/>
    <col min="22" max="23" width="10.421875" style="0" customWidth="1"/>
    <col min="24" max="24" width="13.00390625" style="0" customWidth="1"/>
  </cols>
  <sheetData>
    <row r="1" spans="2:12" ht="21">
      <c r="B1" s="1"/>
      <c r="C1" s="2" t="s">
        <v>44</v>
      </c>
      <c r="D1" s="2"/>
      <c r="E1" s="1"/>
      <c r="F1" s="1"/>
      <c r="G1" s="1"/>
      <c r="H1" s="1"/>
      <c r="I1" s="3"/>
      <c r="J1" s="4"/>
      <c r="K1" s="4"/>
      <c r="L1" s="4"/>
    </row>
    <row r="2" spans="2:12" ht="21">
      <c r="B2" s="1"/>
      <c r="C2" s="114" t="s">
        <v>139</v>
      </c>
      <c r="D2" s="2"/>
      <c r="E2" s="1"/>
      <c r="F2" s="1"/>
      <c r="G2" s="1"/>
      <c r="H2" s="1"/>
      <c r="I2" s="3"/>
      <c r="J2" s="4"/>
      <c r="K2" s="4"/>
      <c r="L2" s="4"/>
    </row>
    <row r="3" spans="2:13" ht="15" customHeight="1">
      <c r="B3" s="115" t="s">
        <v>42</v>
      </c>
      <c r="C3" s="115"/>
      <c r="D3" s="33"/>
      <c r="F3" s="116" t="s">
        <v>1</v>
      </c>
      <c r="G3" s="116"/>
      <c r="H3" s="116"/>
      <c r="I3" s="116"/>
      <c r="J3" s="116"/>
      <c r="K3" s="116"/>
      <c r="L3" s="116"/>
      <c r="M3" s="116"/>
    </row>
    <row r="4" spans="1:13" ht="15" customHeight="1">
      <c r="A4" s="5"/>
      <c r="B4" s="115"/>
      <c r="C4" s="115"/>
      <c r="D4" s="33"/>
      <c r="E4" s="6"/>
      <c r="F4" s="116"/>
      <c r="G4" s="116"/>
      <c r="H4" s="116"/>
      <c r="I4" s="116"/>
      <c r="J4" s="116"/>
      <c r="K4" s="116"/>
      <c r="L4" s="116"/>
      <c r="M4" s="116"/>
    </row>
    <row r="5" spans="2:17" ht="0.75" customHeight="1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5.75" customHeight="1" hidden="1">
      <c r="A6" s="117" t="s">
        <v>2</v>
      </c>
      <c r="B6" s="118" t="s">
        <v>3</v>
      </c>
      <c r="C6" s="118" t="s">
        <v>4</v>
      </c>
      <c r="D6" s="35"/>
      <c r="E6" s="119" t="s">
        <v>5</v>
      </c>
      <c r="F6" s="119" t="s">
        <v>6</v>
      </c>
      <c r="G6" s="120" t="s">
        <v>7</v>
      </c>
      <c r="H6" s="11"/>
      <c r="I6" s="121" t="s">
        <v>8</v>
      </c>
      <c r="J6" s="122" t="s">
        <v>9</v>
      </c>
      <c r="K6" s="12"/>
      <c r="L6" s="12"/>
      <c r="M6" s="12"/>
      <c r="N6" s="123" t="s">
        <v>10</v>
      </c>
      <c r="O6" s="123" t="s">
        <v>11</v>
      </c>
      <c r="P6" s="13"/>
      <c r="Q6" s="14"/>
    </row>
    <row r="7" spans="1:17" ht="252" thickBot="1">
      <c r="A7" s="117"/>
      <c r="B7" s="118"/>
      <c r="C7" s="118"/>
      <c r="D7" s="119" t="s">
        <v>47</v>
      </c>
      <c r="E7" s="119"/>
      <c r="F7" s="119"/>
      <c r="G7" s="119"/>
      <c r="H7" s="15" t="s">
        <v>12</v>
      </c>
      <c r="I7" s="121"/>
      <c r="J7" s="122"/>
      <c r="K7" s="12" t="s">
        <v>13</v>
      </c>
      <c r="L7" s="12" t="s">
        <v>14</v>
      </c>
      <c r="M7" s="12" t="s">
        <v>15</v>
      </c>
      <c r="N7" s="123"/>
      <c r="O7" s="123"/>
      <c r="P7" s="14"/>
      <c r="Q7" s="14"/>
    </row>
    <row r="8" spans="1:17" ht="17.25" customHeight="1" thickBot="1">
      <c r="A8" s="117"/>
      <c r="B8" s="118"/>
      <c r="C8" s="118"/>
      <c r="D8" s="119"/>
      <c r="E8" s="16" t="s">
        <v>16</v>
      </c>
      <c r="F8" s="16">
        <v>10</v>
      </c>
      <c r="G8" s="17">
        <v>5</v>
      </c>
      <c r="H8" s="17">
        <v>3</v>
      </c>
      <c r="I8" s="17">
        <v>1</v>
      </c>
      <c r="J8" s="18"/>
      <c r="K8" s="19"/>
      <c r="L8" s="19"/>
      <c r="M8" s="19"/>
      <c r="N8" s="20"/>
      <c r="O8" s="18"/>
      <c r="P8" s="14"/>
      <c r="Q8" s="14"/>
    </row>
    <row r="9" spans="1:17" ht="17.25" customHeight="1" thickBot="1">
      <c r="A9" s="215" t="s">
        <v>138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  <c r="P9" s="14"/>
      <c r="Q9" s="14"/>
    </row>
    <row r="10" spans="1:20" ht="17.25" customHeight="1" thickBot="1">
      <c r="A10" s="124">
        <v>1</v>
      </c>
      <c r="B10" s="125" t="s">
        <v>17</v>
      </c>
      <c r="C10" s="21" t="s">
        <v>83</v>
      </c>
      <c r="D10" s="21">
        <v>2002</v>
      </c>
      <c r="E10" s="19"/>
      <c r="F10" s="19"/>
      <c r="G10" s="19"/>
      <c r="H10" s="19"/>
      <c r="I10" s="19"/>
      <c r="J10" s="126">
        <f>SUM(E10:I11)</f>
        <v>0</v>
      </c>
      <c r="K10" s="127"/>
      <c r="L10" s="206">
        <v>0.003101851851851852</v>
      </c>
      <c r="M10" s="221">
        <f>L10</f>
        <v>0.003101851851851852</v>
      </c>
      <c r="N10" s="221">
        <f aca="true" t="shared" si="0" ref="N10:N15">M10+0.01*M10*J10</f>
        <v>0.003101851851851852</v>
      </c>
      <c r="O10" s="129">
        <v>1</v>
      </c>
      <c r="S10" s="22"/>
      <c r="T10" s="22"/>
    </row>
    <row r="11" spans="1:15" ht="17.25" customHeight="1" thickBot="1">
      <c r="A11" s="124"/>
      <c r="B11" s="125"/>
      <c r="C11" s="23" t="s">
        <v>84</v>
      </c>
      <c r="D11" s="23">
        <v>2003</v>
      </c>
      <c r="E11" s="19"/>
      <c r="F11" s="19"/>
      <c r="G11" s="19"/>
      <c r="H11" s="19"/>
      <c r="I11" s="19"/>
      <c r="J11" s="126"/>
      <c r="K11" s="127"/>
      <c r="L11" s="130"/>
      <c r="M11" s="221"/>
      <c r="N11" s="221">
        <f t="shared" si="0"/>
        <v>0</v>
      </c>
      <c r="O11" s="129"/>
    </row>
    <row r="12" spans="1:15" ht="17.25" customHeight="1" thickBot="1">
      <c r="A12" s="124">
        <v>2</v>
      </c>
      <c r="B12" s="125" t="s">
        <v>17</v>
      </c>
      <c r="C12" s="21" t="s">
        <v>85</v>
      </c>
      <c r="D12" s="21">
        <v>2002</v>
      </c>
      <c r="E12" s="19"/>
      <c r="F12" s="19"/>
      <c r="G12" s="19"/>
      <c r="H12" s="19">
        <f>5*3</f>
        <v>15</v>
      </c>
      <c r="I12" s="19">
        <v>1</v>
      </c>
      <c r="J12" s="126">
        <f>SUM(E12:I13)</f>
        <v>16</v>
      </c>
      <c r="K12" s="130"/>
      <c r="L12" s="206">
        <v>0.0069097222222222225</v>
      </c>
      <c r="M12" s="221">
        <f>L12</f>
        <v>0.0069097222222222225</v>
      </c>
      <c r="N12" s="221">
        <f t="shared" si="0"/>
        <v>0.008015277777777777</v>
      </c>
      <c r="O12" s="129">
        <v>2</v>
      </c>
    </row>
    <row r="13" spans="1:15" ht="17.25" customHeight="1" thickBot="1">
      <c r="A13" s="124"/>
      <c r="B13" s="125"/>
      <c r="C13" s="21" t="s">
        <v>86</v>
      </c>
      <c r="D13" s="21">
        <v>2002</v>
      </c>
      <c r="E13" s="19"/>
      <c r="F13" s="19"/>
      <c r="G13" s="19"/>
      <c r="H13" s="19"/>
      <c r="I13" s="19"/>
      <c r="J13" s="126"/>
      <c r="K13" s="130"/>
      <c r="L13" s="130"/>
      <c r="M13" s="221"/>
      <c r="N13" s="221">
        <f t="shared" si="0"/>
        <v>0</v>
      </c>
      <c r="O13" s="129"/>
    </row>
    <row r="14" spans="1:15" ht="17.25" customHeight="1" thickBot="1">
      <c r="A14" s="124">
        <v>3</v>
      </c>
      <c r="B14" s="125" t="s">
        <v>17</v>
      </c>
      <c r="C14" s="21" t="s">
        <v>64</v>
      </c>
      <c r="D14" s="21">
        <v>2003</v>
      </c>
      <c r="E14" s="19"/>
      <c r="F14" s="19">
        <v>10</v>
      </c>
      <c r="G14" s="19"/>
      <c r="H14" s="19"/>
      <c r="I14" s="19"/>
      <c r="J14" s="126">
        <f>SUM(E14:I15)</f>
        <v>19</v>
      </c>
      <c r="K14" s="131"/>
      <c r="L14" s="206">
        <v>0.012175925925925929</v>
      </c>
      <c r="M14" s="221">
        <f>L14</f>
        <v>0.012175925925925929</v>
      </c>
      <c r="N14" s="221">
        <f t="shared" si="0"/>
        <v>0.014489351851851856</v>
      </c>
      <c r="O14" s="129">
        <v>3</v>
      </c>
    </row>
    <row r="15" spans="1:15" ht="17.25" customHeight="1" thickBot="1">
      <c r="A15" s="124"/>
      <c r="B15" s="125"/>
      <c r="C15" s="21" t="s">
        <v>132</v>
      </c>
      <c r="D15" s="21">
        <v>2004</v>
      </c>
      <c r="E15" s="19"/>
      <c r="F15" s="19"/>
      <c r="G15" s="19">
        <v>5</v>
      </c>
      <c r="H15" s="19">
        <v>3</v>
      </c>
      <c r="I15" s="19">
        <v>1</v>
      </c>
      <c r="J15" s="126"/>
      <c r="K15" s="131"/>
      <c r="L15" s="130"/>
      <c r="M15" s="221"/>
      <c r="N15" s="221">
        <f t="shared" si="0"/>
        <v>0</v>
      </c>
      <c r="O15" s="129"/>
    </row>
    <row r="16" spans="1:15" ht="17.25" customHeight="1" thickBot="1">
      <c r="A16" s="215" t="s">
        <v>33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</row>
    <row r="17" spans="1:15" ht="17.25" customHeight="1" thickBot="1">
      <c r="A17" s="124">
        <v>1</v>
      </c>
      <c r="B17" s="125" t="s">
        <v>17</v>
      </c>
      <c r="C17" s="21" t="s">
        <v>83</v>
      </c>
      <c r="D17" s="21">
        <v>2002</v>
      </c>
      <c r="E17" s="19"/>
      <c r="F17" s="19"/>
      <c r="G17" s="19">
        <v>5</v>
      </c>
      <c r="H17" s="19"/>
      <c r="I17" s="19"/>
      <c r="J17" s="126">
        <f>SUM(E17:I18)</f>
        <v>5</v>
      </c>
      <c r="K17" s="127"/>
      <c r="L17" s="222">
        <v>0.008657407407407407</v>
      </c>
      <c r="M17" s="221">
        <f>L17</f>
        <v>0.008657407407407407</v>
      </c>
      <c r="N17" s="221">
        <f>M17+0.01*M17*J17</f>
        <v>0.009090277777777777</v>
      </c>
      <c r="O17" s="129">
        <v>1</v>
      </c>
    </row>
    <row r="18" spans="1:15" ht="17.25" customHeight="1" thickBot="1">
      <c r="A18" s="124"/>
      <c r="B18" s="125"/>
      <c r="C18" s="23" t="s">
        <v>84</v>
      </c>
      <c r="D18" s="23">
        <v>2003</v>
      </c>
      <c r="E18" s="19"/>
      <c r="F18" s="19"/>
      <c r="G18" s="19"/>
      <c r="H18" s="19"/>
      <c r="I18" s="19"/>
      <c r="J18" s="126"/>
      <c r="K18" s="127"/>
      <c r="L18" s="223"/>
      <c r="M18" s="221"/>
      <c r="N18" s="221">
        <f>M18+0.01*M18*J18</f>
        <v>0</v>
      </c>
      <c r="O18" s="129"/>
    </row>
    <row r="19" spans="1:15" ht="17.25" customHeight="1" thickBot="1">
      <c r="A19" s="124">
        <v>2</v>
      </c>
      <c r="B19" s="125" t="s">
        <v>17</v>
      </c>
      <c r="C19" s="21" t="s">
        <v>85</v>
      </c>
      <c r="D19" s="21">
        <v>2002</v>
      </c>
      <c r="E19" s="19"/>
      <c r="F19" s="19"/>
      <c r="G19" s="19">
        <v>25</v>
      </c>
      <c r="H19" s="19">
        <v>9</v>
      </c>
      <c r="I19" s="19">
        <v>9</v>
      </c>
      <c r="J19" s="126">
        <f>SUM(E19:I20)</f>
        <v>43</v>
      </c>
      <c r="K19" s="130"/>
      <c r="L19" s="206">
        <v>0.01611111111111111</v>
      </c>
      <c r="M19" s="221">
        <f>L19</f>
        <v>0.01611111111111111</v>
      </c>
      <c r="N19" s="221">
        <f>M19+0.01*M19*J19</f>
        <v>0.023038888888888887</v>
      </c>
      <c r="O19" s="129">
        <v>2</v>
      </c>
    </row>
    <row r="20" spans="1:15" ht="17.25" customHeight="1" thickBot="1">
      <c r="A20" s="124"/>
      <c r="B20" s="125"/>
      <c r="C20" s="21" t="s">
        <v>86</v>
      </c>
      <c r="D20" s="21">
        <v>2002</v>
      </c>
      <c r="E20" s="19"/>
      <c r="F20" s="19"/>
      <c r="G20" s="19"/>
      <c r="H20" s="19"/>
      <c r="I20" s="19"/>
      <c r="J20" s="126"/>
      <c r="K20" s="130"/>
      <c r="L20" s="130"/>
      <c r="M20" s="221"/>
      <c r="N20" s="221">
        <f>M20+0.01*M20*J20</f>
        <v>0</v>
      </c>
      <c r="O20" s="129"/>
    </row>
    <row r="21" spans="1:15" ht="17.25" customHeight="1" thickBot="1">
      <c r="A21" s="124">
        <v>3</v>
      </c>
      <c r="B21" s="125" t="s">
        <v>17</v>
      </c>
      <c r="C21" s="21" t="s">
        <v>64</v>
      </c>
      <c r="D21" s="21">
        <v>2003</v>
      </c>
      <c r="E21" s="19" t="s">
        <v>16</v>
      </c>
      <c r="F21" s="19">
        <v>10</v>
      </c>
      <c r="G21" s="19"/>
      <c r="H21" s="19"/>
      <c r="I21" s="19"/>
      <c r="J21" s="126">
        <f>SUM(E21:I22)</f>
        <v>20</v>
      </c>
      <c r="K21" s="131"/>
      <c r="L21" s="131"/>
      <c r="M21" s="221"/>
      <c r="N21" s="221"/>
      <c r="O21" s="129" t="s">
        <v>133</v>
      </c>
    </row>
    <row r="22" spans="1:15" ht="17.25" customHeight="1" thickBot="1">
      <c r="A22" s="124"/>
      <c r="B22" s="125"/>
      <c r="C22" s="21" t="s">
        <v>132</v>
      </c>
      <c r="D22" s="21">
        <v>2004</v>
      </c>
      <c r="E22" s="19" t="s">
        <v>16</v>
      </c>
      <c r="F22" s="19">
        <v>10</v>
      </c>
      <c r="G22" s="19"/>
      <c r="H22" s="19"/>
      <c r="I22" s="19"/>
      <c r="J22" s="126"/>
      <c r="K22" s="131"/>
      <c r="L22" s="131"/>
      <c r="M22" s="221"/>
      <c r="N22" s="221"/>
      <c r="O22" s="129"/>
    </row>
    <row r="23" spans="1:15" ht="17.25" customHeight="1">
      <c r="A23" s="218" t="s">
        <v>38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45" customHeight="1" thickBot="1">
      <c r="A24" s="46" t="s">
        <v>34</v>
      </c>
      <c r="B24" s="46" t="s">
        <v>3</v>
      </c>
      <c r="C24" s="46" t="s">
        <v>35</v>
      </c>
      <c r="D24" s="88" t="s">
        <v>47</v>
      </c>
      <c r="E24" s="219" t="s">
        <v>39</v>
      </c>
      <c r="F24" s="220"/>
      <c r="G24" s="219" t="s">
        <v>40</v>
      </c>
      <c r="H24" s="220"/>
      <c r="I24" s="219" t="s">
        <v>36</v>
      </c>
      <c r="J24" s="220"/>
      <c r="K24" s="219" t="s">
        <v>37</v>
      </c>
      <c r="L24" s="220"/>
      <c r="M24" s="38"/>
      <c r="N24" s="38"/>
      <c r="O24" s="38"/>
    </row>
    <row r="25" spans="1:15" ht="17.25" customHeight="1" thickBot="1">
      <c r="A25" s="124">
        <v>1</v>
      </c>
      <c r="B25" s="125" t="s">
        <v>17</v>
      </c>
      <c r="C25" s="21" t="s">
        <v>83</v>
      </c>
      <c r="D25" s="21">
        <v>2002</v>
      </c>
      <c r="E25" s="207">
        <f>O10</f>
        <v>1</v>
      </c>
      <c r="F25" s="208"/>
      <c r="G25" s="207">
        <f>O17</f>
        <v>1</v>
      </c>
      <c r="H25" s="208"/>
      <c r="I25" s="207">
        <f>E25+G25</f>
        <v>2</v>
      </c>
      <c r="J25" s="208"/>
      <c r="K25" s="211" t="s">
        <v>54</v>
      </c>
      <c r="L25" s="212"/>
      <c r="M25" s="47"/>
      <c r="N25" s="47"/>
      <c r="O25" s="45"/>
    </row>
    <row r="26" spans="1:15" ht="17.25" customHeight="1" thickBot="1">
      <c r="A26" s="124"/>
      <c r="B26" s="125"/>
      <c r="C26" s="23" t="s">
        <v>84</v>
      </c>
      <c r="D26" s="23">
        <v>2003</v>
      </c>
      <c r="E26" s="209"/>
      <c r="F26" s="210"/>
      <c r="G26" s="209"/>
      <c r="H26" s="210"/>
      <c r="I26" s="209"/>
      <c r="J26" s="210"/>
      <c r="K26" s="213"/>
      <c r="L26" s="214"/>
      <c r="M26" s="47"/>
      <c r="N26" s="47"/>
      <c r="O26" s="45"/>
    </row>
    <row r="27" spans="1:15" ht="17.25" customHeight="1" thickBot="1">
      <c r="A27" s="124">
        <v>2</v>
      </c>
      <c r="B27" s="125" t="s">
        <v>17</v>
      </c>
      <c r="C27" s="21" t="s">
        <v>85</v>
      </c>
      <c r="D27" s="21">
        <v>2002</v>
      </c>
      <c r="E27" s="207">
        <f>O12</f>
        <v>2</v>
      </c>
      <c r="F27" s="208"/>
      <c r="G27" s="207">
        <f>O19</f>
        <v>2</v>
      </c>
      <c r="H27" s="208"/>
      <c r="I27" s="207">
        <f>E27+G27</f>
        <v>4</v>
      </c>
      <c r="J27" s="208"/>
      <c r="K27" s="211" t="s">
        <v>55</v>
      </c>
      <c r="L27" s="212"/>
      <c r="M27" s="47"/>
      <c r="N27" s="47"/>
      <c r="O27" s="45"/>
    </row>
    <row r="28" spans="1:15" ht="17.25" customHeight="1" thickBot="1">
      <c r="A28" s="124"/>
      <c r="B28" s="125"/>
      <c r="C28" s="21" t="s">
        <v>86</v>
      </c>
      <c r="D28" s="21">
        <v>2002</v>
      </c>
      <c r="E28" s="209"/>
      <c r="F28" s="210"/>
      <c r="G28" s="209"/>
      <c r="H28" s="210"/>
      <c r="I28" s="209"/>
      <c r="J28" s="210"/>
      <c r="K28" s="213"/>
      <c r="L28" s="214"/>
      <c r="M28" s="47"/>
      <c r="N28" s="47"/>
      <c r="O28" s="45"/>
    </row>
    <row r="29" spans="1:15" ht="17.25" customHeight="1" thickBot="1">
      <c r="A29" s="124">
        <v>3</v>
      </c>
      <c r="B29" s="125" t="s">
        <v>17</v>
      </c>
      <c r="C29" s="21" t="s">
        <v>64</v>
      </c>
      <c r="D29" s="21">
        <v>2003</v>
      </c>
      <c r="E29" s="207">
        <v>3</v>
      </c>
      <c r="F29" s="208"/>
      <c r="G29" s="207" t="s">
        <v>133</v>
      </c>
      <c r="H29" s="208"/>
      <c r="I29" s="207" t="s">
        <v>133</v>
      </c>
      <c r="J29" s="208"/>
      <c r="K29" s="211" t="s">
        <v>58</v>
      </c>
      <c r="L29" s="212"/>
      <c r="M29" s="47"/>
      <c r="N29" s="47"/>
      <c r="O29" s="45"/>
    </row>
    <row r="30" spans="1:15" ht="17.25" customHeight="1" thickBot="1">
      <c r="A30" s="124"/>
      <c r="B30" s="125"/>
      <c r="C30" s="21" t="s">
        <v>132</v>
      </c>
      <c r="D30" s="21">
        <v>2004</v>
      </c>
      <c r="E30" s="209"/>
      <c r="F30" s="210"/>
      <c r="G30" s="209"/>
      <c r="H30" s="210"/>
      <c r="I30" s="209"/>
      <c r="J30" s="210"/>
      <c r="K30" s="213"/>
      <c r="L30" s="214"/>
      <c r="M30" s="47"/>
      <c r="N30" s="47"/>
      <c r="O30" s="45"/>
    </row>
    <row r="31" spans="1:15" ht="17.25" customHeight="1">
      <c r="A31" s="38"/>
      <c r="B31" s="39"/>
      <c r="C31" s="40"/>
      <c r="D31" s="40"/>
      <c r="E31" s="41"/>
      <c r="F31" s="41"/>
      <c r="G31" s="41"/>
      <c r="H31" s="41"/>
      <c r="I31" s="41"/>
      <c r="J31" s="42"/>
      <c r="K31" s="43"/>
      <c r="L31" s="43"/>
      <c r="M31" s="47"/>
      <c r="N31" s="47"/>
      <c r="O31" s="45"/>
    </row>
    <row r="32" spans="1:15" ht="18" customHeight="1">
      <c r="A32" s="31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3" t="s">
        <v>20</v>
      </c>
      <c r="L32" s="13"/>
      <c r="M32" s="13"/>
      <c r="N32" s="13"/>
      <c r="O32" s="13"/>
    </row>
    <row r="33" spans="1:15" ht="15.75" customHeight="1">
      <c r="A33" s="138" t="s">
        <v>21</v>
      </c>
      <c r="B33" s="138"/>
      <c r="C33" s="138"/>
      <c r="D33" s="138"/>
      <c r="E33" s="138"/>
      <c r="F33" s="138"/>
      <c r="G33" s="138"/>
      <c r="H33" s="138"/>
      <c r="I33" s="138"/>
      <c r="J33" s="14"/>
      <c r="K33" s="14"/>
      <c r="L33" s="14"/>
      <c r="M33" s="139" t="s">
        <v>22</v>
      </c>
      <c r="N33" s="139"/>
      <c r="O33" s="139"/>
    </row>
    <row r="34" spans="1:15" ht="15.7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4"/>
      <c r="K34" s="14"/>
      <c r="L34" s="14"/>
      <c r="M34" s="139" t="s">
        <v>23</v>
      </c>
      <c r="N34" s="139"/>
      <c r="O34" s="139"/>
    </row>
  </sheetData>
  <sheetProtection selectLockedCells="1" selectUnlockedCells="1"/>
  <mergeCells count="89">
    <mergeCell ref="D7:D8"/>
    <mergeCell ref="A29:A30"/>
    <mergeCell ref="B29:B30"/>
    <mergeCell ref="E29:F30"/>
    <mergeCell ref="G29:H30"/>
    <mergeCell ref="I29:J30"/>
    <mergeCell ref="A12:A13"/>
    <mergeCell ref="B12:B13"/>
    <mergeCell ref="J12:J13"/>
    <mergeCell ref="A17:A18"/>
    <mergeCell ref="B3:C4"/>
    <mergeCell ref="F3:M4"/>
    <mergeCell ref="A6:A8"/>
    <mergeCell ref="B6:B8"/>
    <mergeCell ref="C6:C8"/>
    <mergeCell ref="E6:E7"/>
    <mergeCell ref="F6:F7"/>
    <mergeCell ref="G6:G7"/>
    <mergeCell ref="I6:I7"/>
    <mergeCell ref="J6:J7"/>
    <mergeCell ref="N6:N7"/>
    <mergeCell ref="O6:O7"/>
    <mergeCell ref="A10:A11"/>
    <mergeCell ref="B10:B11"/>
    <mergeCell ref="J10:J11"/>
    <mergeCell ref="K10:K11"/>
    <mergeCell ref="L10:L11"/>
    <mergeCell ref="M10:M11"/>
    <mergeCell ref="N10:N11"/>
    <mergeCell ref="O10:O11"/>
    <mergeCell ref="K12:K13"/>
    <mergeCell ref="L12:L13"/>
    <mergeCell ref="M12:M13"/>
    <mergeCell ref="N12:N13"/>
    <mergeCell ref="O12:O13"/>
    <mergeCell ref="K29:L30"/>
    <mergeCell ref="M17:M18"/>
    <mergeCell ref="M14:M15"/>
    <mergeCell ref="N14:N15"/>
    <mergeCell ref="O14:O15"/>
    <mergeCell ref="O21:O22"/>
    <mergeCell ref="A33:I34"/>
    <mergeCell ref="M33:O33"/>
    <mergeCell ref="M34:O34"/>
    <mergeCell ref="E24:F24"/>
    <mergeCell ref="G24:H24"/>
    <mergeCell ref="E25:F26"/>
    <mergeCell ref="L17:L18"/>
    <mergeCell ref="J21:J22"/>
    <mergeCell ref="K21:K22"/>
    <mergeCell ref="L21:L22"/>
    <mergeCell ref="M21:M22"/>
    <mergeCell ref="N21:N22"/>
    <mergeCell ref="N17:N18"/>
    <mergeCell ref="O17:O18"/>
    <mergeCell ref="A19:A20"/>
    <mergeCell ref="B19:B20"/>
    <mergeCell ref="J19:J20"/>
    <mergeCell ref="K19:K20"/>
    <mergeCell ref="L19:L20"/>
    <mergeCell ref="M19:M20"/>
    <mergeCell ref="N19:N20"/>
    <mergeCell ref="O19:O20"/>
    <mergeCell ref="A9:O9"/>
    <mergeCell ref="A16:O16"/>
    <mergeCell ref="A23:O23"/>
    <mergeCell ref="A25:A26"/>
    <mergeCell ref="B25:B26"/>
    <mergeCell ref="A27:A28"/>
    <mergeCell ref="B27:B28"/>
    <mergeCell ref="I24:J24"/>
    <mergeCell ref="K24:L24"/>
    <mergeCell ref="I27:J28"/>
    <mergeCell ref="E27:F28"/>
    <mergeCell ref="G27:H28"/>
    <mergeCell ref="K27:L28"/>
    <mergeCell ref="G25:H26"/>
    <mergeCell ref="I25:J26"/>
    <mergeCell ref="K25:L26"/>
    <mergeCell ref="J14:J15"/>
    <mergeCell ref="A14:A15"/>
    <mergeCell ref="B14:B15"/>
    <mergeCell ref="K14:K15"/>
    <mergeCell ref="L14:L15"/>
    <mergeCell ref="A21:A22"/>
    <mergeCell ref="B21:B22"/>
    <mergeCell ref="B17:B18"/>
    <mergeCell ref="J17:J18"/>
    <mergeCell ref="K17:K18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="130" zoomScaleSheetLayoutView="130" zoomScalePageLayoutView="0" workbookViewId="0" topLeftCell="A1">
      <selection activeCell="E5" sqref="E5:H6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19.421875" style="0" customWidth="1"/>
    <col min="4" max="5" width="10.57421875" style="0" customWidth="1"/>
    <col min="6" max="6" width="7.140625" style="0" customWidth="1"/>
    <col min="7" max="7" width="11.421875" style="0" customWidth="1"/>
    <col min="8" max="8" width="5.8515625" style="0" customWidth="1"/>
    <col min="9" max="9" width="11.28125" style="0" customWidth="1"/>
    <col min="10" max="10" width="7.421875" style="0" hidden="1" customWidth="1"/>
    <col min="11" max="11" width="6.421875" style="0" hidden="1" customWidth="1"/>
    <col min="12" max="12" width="6.421875" style="0" customWidth="1"/>
    <col min="13" max="13" width="10.7109375" style="0" customWidth="1"/>
    <col min="14" max="14" width="7.57421875" style="0" customWidth="1"/>
    <col min="15" max="16" width="6.421875" style="0" customWidth="1"/>
    <col min="17" max="17" width="6.421875" style="0" hidden="1" customWidth="1"/>
    <col min="18" max="18" width="6.00390625" style="0" hidden="1" customWidth="1"/>
    <col min="19" max="19" width="5.8515625" style="0" hidden="1" customWidth="1"/>
    <col min="20" max="20" width="7.140625" style="0" customWidth="1"/>
    <col min="21" max="21" width="5.140625" style="0" customWidth="1"/>
    <col min="22" max="22" width="10.421875" style="0" hidden="1" customWidth="1"/>
    <col min="23" max="23" width="8.57421875" style="0" customWidth="1"/>
    <col min="24" max="24" width="6.8515625" style="0" customWidth="1"/>
    <col min="25" max="25" width="7.28125" style="0" customWidth="1"/>
    <col min="26" max="27" width="0" style="0" hidden="1" customWidth="1"/>
    <col min="32" max="33" width="10.421875" style="0" customWidth="1"/>
    <col min="34" max="34" width="13.00390625" style="0" customWidth="1"/>
  </cols>
  <sheetData>
    <row r="1" spans="2:23" ht="41.25" customHeight="1">
      <c r="B1" s="48"/>
      <c r="C1" s="48"/>
      <c r="D1" s="33"/>
      <c r="E1" s="33"/>
      <c r="G1" s="49" t="s">
        <v>1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7" ht="27.75" customHeight="1">
      <c r="A2" s="224" t="s">
        <v>44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9"/>
      <c r="AA2" s="10"/>
    </row>
    <row r="3" spans="1:27" ht="24.75" customHeight="1">
      <c r="A3" s="225" t="s">
        <v>143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1"/>
      <c r="AA3" s="1"/>
    </row>
    <row r="4" spans="1:27" ht="21" customHeight="1">
      <c r="A4" s="226" t="s">
        <v>61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1"/>
      <c r="AA4" s="1"/>
    </row>
    <row r="5" spans="1:23" s="4" customFormat="1" ht="41.25" customHeight="1" thickBot="1">
      <c r="A5" s="227" t="s">
        <v>34</v>
      </c>
      <c r="B5" s="229" t="s">
        <v>3</v>
      </c>
      <c r="C5" s="229" t="s">
        <v>46</v>
      </c>
      <c r="D5" s="230" t="s">
        <v>47</v>
      </c>
      <c r="E5" s="233" t="s">
        <v>65</v>
      </c>
      <c r="F5" s="234"/>
      <c r="G5" s="234"/>
      <c r="H5" s="235"/>
      <c r="I5" s="233" t="s">
        <v>66</v>
      </c>
      <c r="J5" s="234"/>
      <c r="K5" s="234"/>
      <c r="L5" s="235"/>
      <c r="M5" s="233" t="s">
        <v>67</v>
      </c>
      <c r="N5" s="234"/>
      <c r="O5" s="234"/>
      <c r="P5" s="235"/>
      <c r="Q5" s="233" t="s">
        <v>48</v>
      </c>
      <c r="R5" s="234"/>
      <c r="S5" s="235"/>
      <c r="T5" s="239" t="s">
        <v>62</v>
      </c>
      <c r="U5" s="239" t="s">
        <v>11</v>
      </c>
      <c r="V5" s="13"/>
      <c r="W5" s="51"/>
    </row>
    <row r="6" spans="1:23" s="4" customFormat="1" ht="41.25" customHeight="1" thickBot="1">
      <c r="A6" s="227"/>
      <c r="B6" s="229"/>
      <c r="C6" s="229"/>
      <c r="D6" s="231"/>
      <c r="E6" s="236"/>
      <c r="F6" s="237"/>
      <c r="G6" s="237"/>
      <c r="H6" s="238"/>
      <c r="I6" s="236"/>
      <c r="J6" s="237"/>
      <c r="K6" s="237"/>
      <c r="L6" s="238"/>
      <c r="M6" s="236"/>
      <c r="N6" s="237"/>
      <c r="O6" s="237"/>
      <c r="P6" s="238"/>
      <c r="Q6" s="236"/>
      <c r="R6" s="237"/>
      <c r="S6" s="238"/>
      <c r="T6" s="257"/>
      <c r="U6" s="257"/>
      <c r="V6" s="51"/>
      <c r="W6" s="51"/>
    </row>
    <row r="7" spans="1:23" s="4" customFormat="1" ht="30" customHeight="1">
      <c r="A7" s="228"/>
      <c r="B7" s="230"/>
      <c r="C7" s="230"/>
      <c r="D7" s="232"/>
      <c r="E7" s="50" t="s">
        <v>49</v>
      </c>
      <c r="F7" s="50" t="s">
        <v>50</v>
      </c>
      <c r="G7" s="52" t="s">
        <v>63</v>
      </c>
      <c r="H7" s="52" t="s">
        <v>37</v>
      </c>
      <c r="I7" s="50" t="s">
        <v>49</v>
      </c>
      <c r="J7" s="50" t="s">
        <v>50</v>
      </c>
      <c r="K7" s="50" t="s">
        <v>63</v>
      </c>
      <c r="L7" s="52" t="s">
        <v>37</v>
      </c>
      <c r="M7" s="50" t="s">
        <v>49</v>
      </c>
      <c r="N7" s="50" t="s">
        <v>50</v>
      </c>
      <c r="O7" s="50" t="s">
        <v>63</v>
      </c>
      <c r="P7" s="52" t="s">
        <v>37</v>
      </c>
      <c r="Q7" s="50" t="s">
        <v>49</v>
      </c>
      <c r="R7" s="50" t="s">
        <v>50</v>
      </c>
      <c r="S7" s="52" t="s">
        <v>37</v>
      </c>
      <c r="T7" s="258"/>
      <c r="U7" s="258"/>
      <c r="V7" s="51"/>
      <c r="W7" s="51"/>
    </row>
    <row r="8" spans="1:23" s="4" customFormat="1" ht="16.5" customHeight="1">
      <c r="A8" s="81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6">
        <v>7</v>
      </c>
      <c r="H8" s="56">
        <v>8</v>
      </c>
      <c r="I8" s="55">
        <v>9</v>
      </c>
      <c r="J8" s="55">
        <v>10</v>
      </c>
      <c r="K8" s="55">
        <v>11</v>
      </c>
      <c r="L8" s="56">
        <v>12</v>
      </c>
      <c r="M8" s="55">
        <v>13</v>
      </c>
      <c r="N8" s="55">
        <v>14</v>
      </c>
      <c r="O8" s="55">
        <v>15</v>
      </c>
      <c r="P8" s="56">
        <v>16</v>
      </c>
      <c r="Q8" s="55">
        <v>17</v>
      </c>
      <c r="R8" s="55">
        <v>18</v>
      </c>
      <c r="S8" s="56">
        <v>19</v>
      </c>
      <c r="T8" s="55">
        <v>20</v>
      </c>
      <c r="U8" s="56">
        <v>21</v>
      </c>
      <c r="V8" s="51"/>
      <c r="W8" s="51"/>
    </row>
    <row r="9" spans="1:21" ht="28.5" customHeight="1">
      <c r="A9" s="246">
        <v>1</v>
      </c>
      <c r="B9" s="246" t="s">
        <v>17</v>
      </c>
      <c r="C9" s="66" t="s">
        <v>68</v>
      </c>
      <c r="D9" s="57">
        <v>2005</v>
      </c>
      <c r="E9" s="259">
        <v>0.007824074074074075</v>
      </c>
      <c r="F9" s="59">
        <v>10</v>
      </c>
      <c r="G9" s="267">
        <f>E9+F9*$V$10+F10*$V$10</f>
        <v>0.01013888888888889</v>
      </c>
      <c r="H9" s="244">
        <v>2</v>
      </c>
      <c r="I9" s="261">
        <v>0.0063425925925925915</v>
      </c>
      <c r="J9" s="59"/>
      <c r="K9" s="269"/>
      <c r="L9" s="244">
        <v>2</v>
      </c>
      <c r="M9" s="263">
        <v>0.01054398148148148</v>
      </c>
      <c r="N9" s="63">
        <v>2</v>
      </c>
      <c r="O9" s="267">
        <f>M9+N9*$V$10+N10*$V$10</f>
        <v>0.011006944444444444</v>
      </c>
      <c r="P9" s="265">
        <v>3</v>
      </c>
      <c r="Q9" s="64"/>
      <c r="R9" s="63"/>
      <c r="S9" s="65"/>
      <c r="T9" s="249">
        <f>H9+L9+P9</f>
        <v>7</v>
      </c>
      <c r="U9" s="255">
        <v>2</v>
      </c>
    </row>
    <row r="10" spans="1:22" ht="30" customHeight="1">
      <c r="A10" s="247"/>
      <c r="B10" s="248"/>
      <c r="C10" s="66" t="s">
        <v>69</v>
      </c>
      <c r="D10" s="66">
        <v>2005</v>
      </c>
      <c r="E10" s="260"/>
      <c r="F10" s="59">
        <v>10</v>
      </c>
      <c r="G10" s="268"/>
      <c r="H10" s="245"/>
      <c r="I10" s="262"/>
      <c r="J10" s="59"/>
      <c r="K10" s="270"/>
      <c r="L10" s="245"/>
      <c r="M10" s="264"/>
      <c r="N10" s="63">
        <v>2</v>
      </c>
      <c r="O10" s="268"/>
      <c r="P10" s="266"/>
      <c r="Q10" s="64"/>
      <c r="R10" s="63"/>
      <c r="S10" s="65"/>
      <c r="T10" s="271"/>
      <c r="U10" s="256"/>
      <c r="V10" s="22">
        <v>0.00011574074074074073</v>
      </c>
    </row>
    <row r="11" spans="1:21" ht="24" customHeight="1">
      <c r="A11" s="246">
        <v>2</v>
      </c>
      <c r="B11" s="246" t="s">
        <v>17</v>
      </c>
      <c r="C11" s="66" t="s">
        <v>70</v>
      </c>
      <c r="D11" s="57">
        <v>2004</v>
      </c>
      <c r="E11" s="259">
        <v>0.01105324074074074</v>
      </c>
      <c r="F11" s="59">
        <v>10</v>
      </c>
      <c r="G11" s="253">
        <f>E11+V13</f>
        <v>0.013368055555555555</v>
      </c>
      <c r="H11" s="244">
        <v>3</v>
      </c>
      <c r="I11" s="272">
        <v>0.008333333333333333</v>
      </c>
      <c r="J11" s="59"/>
      <c r="K11" s="269"/>
      <c r="L11" s="244">
        <v>3</v>
      </c>
      <c r="M11" s="263">
        <v>0.010277777777777778</v>
      </c>
      <c r="N11" s="63">
        <v>2</v>
      </c>
      <c r="O11" s="267">
        <f>M11+N11*$V$10+N12*$V$10</f>
        <v>0.010740740740740742</v>
      </c>
      <c r="P11" s="265">
        <v>2</v>
      </c>
      <c r="Q11" s="63"/>
      <c r="R11" s="65"/>
      <c r="S11" s="249"/>
      <c r="T11" s="249">
        <f>H11+L11+P11</f>
        <v>8</v>
      </c>
      <c r="U11" s="255">
        <v>3</v>
      </c>
    </row>
    <row r="12" spans="1:21" ht="30" customHeight="1">
      <c r="A12" s="248"/>
      <c r="B12" s="248"/>
      <c r="C12" s="82" t="s">
        <v>71</v>
      </c>
      <c r="D12" s="66">
        <v>2004</v>
      </c>
      <c r="E12" s="260"/>
      <c r="F12" s="59">
        <v>10</v>
      </c>
      <c r="G12" s="254"/>
      <c r="H12" s="245"/>
      <c r="I12" s="273"/>
      <c r="J12" s="59"/>
      <c r="K12" s="270"/>
      <c r="L12" s="245"/>
      <c r="M12" s="264"/>
      <c r="N12" s="63">
        <v>2</v>
      </c>
      <c r="O12" s="268"/>
      <c r="P12" s="266"/>
      <c r="Q12" s="63"/>
      <c r="R12" s="65"/>
      <c r="S12" s="250"/>
      <c r="T12" s="271"/>
      <c r="U12" s="256"/>
    </row>
    <row r="13" spans="1:22" ht="21" customHeight="1">
      <c r="A13" s="246">
        <v>3</v>
      </c>
      <c r="B13" s="246" t="s">
        <v>17</v>
      </c>
      <c r="C13" s="82" t="s">
        <v>79</v>
      </c>
      <c r="D13" s="57">
        <v>2005</v>
      </c>
      <c r="E13" s="272">
        <v>0.00400462962962963</v>
      </c>
      <c r="F13" s="59">
        <v>0</v>
      </c>
      <c r="G13" s="253">
        <f>E13+F13*$V$10+F14*$V$10</f>
        <v>0.00400462962962963</v>
      </c>
      <c r="H13" s="244">
        <v>1</v>
      </c>
      <c r="I13" s="272">
        <v>0.004560185185185185</v>
      </c>
      <c r="J13" s="59"/>
      <c r="K13" s="269"/>
      <c r="L13" s="244">
        <v>1</v>
      </c>
      <c r="M13" s="274">
        <v>0.007916666666666667</v>
      </c>
      <c r="N13" s="63">
        <v>1</v>
      </c>
      <c r="O13" s="267">
        <f>M13+N13*$V$10+N14*$V$10</f>
        <v>0.00814814814814815</v>
      </c>
      <c r="P13" s="265">
        <v>1</v>
      </c>
      <c r="Q13" s="63"/>
      <c r="R13" s="65"/>
      <c r="S13" s="249"/>
      <c r="T13" s="249">
        <f>H13+L13+P13</f>
        <v>3</v>
      </c>
      <c r="U13" s="255">
        <v>1</v>
      </c>
      <c r="V13" s="86">
        <v>0.002314814814814815</v>
      </c>
    </row>
    <row r="14" spans="1:21" ht="21" customHeight="1">
      <c r="A14" s="247"/>
      <c r="B14" s="247"/>
      <c r="C14" s="66" t="s">
        <v>80</v>
      </c>
      <c r="D14" s="66">
        <v>2008</v>
      </c>
      <c r="E14" s="273"/>
      <c r="F14" s="59">
        <v>0</v>
      </c>
      <c r="G14" s="254"/>
      <c r="H14" s="245"/>
      <c r="I14" s="273"/>
      <c r="J14" s="59"/>
      <c r="K14" s="270"/>
      <c r="L14" s="245"/>
      <c r="M14" s="275"/>
      <c r="N14" s="63">
        <v>1</v>
      </c>
      <c r="O14" s="268"/>
      <c r="P14" s="266"/>
      <c r="Q14" s="63"/>
      <c r="R14" s="65"/>
      <c r="S14" s="250"/>
      <c r="T14" s="271"/>
      <c r="U14" s="256"/>
    </row>
    <row r="15" spans="1:21" ht="21" customHeight="1" hidden="1">
      <c r="A15" s="248">
        <v>4</v>
      </c>
      <c r="B15" s="248"/>
      <c r="D15" s="82"/>
      <c r="E15" s="67"/>
      <c r="F15" s="68"/>
      <c r="G15" s="69"/>
      <c r="H15" s="70"/>
      <c r="I15" s="71"/>
      <c r="J15" s="68"/>
      <c r="K15" s="68"/>
      <c r="L15" s="70"/>
      <c r="M15" s="72"/>
      <c r="N15" s="73"/>
      <c r="O15" s="74"/>
      <c r="P15" s="75"/>
      <c r="Q15" s="74"/>
      <c r="R15" s="73"/>
      <c r="S15" s="75"/>
      <c r="T15" s="76"/>
      <c r="U15" s="77"/>
    </row>
    <row r="16" spans="1:21" ht="21" customHeight="1" hidden="1">
      <c r="A16" s="248"/>
      <c r="B16" s="248"/>
      <c r="D16" s="82"/>
      <c r="E16" s="67"/>
      <c r="F16" s="68"/>
      <c r="G16" s="69"/>
      <c r="H16" s="70"/>
      <c r="I16" s="71"/>
      <c r="J16" s="68"/>
      <c r="K16" s="68"/>
      <c r="L16" s="70"/>
      <c r="M16" s="72"/>
      <c r="N16" s="73"/>
      <c r="O16" s="74"/>
      <c r="P16" s="75"/>
      <c r="Q16" s="74"/>
      <c r="R16" s="73"/>
      <c r="S16" s="75"/>
      <c r="T16" s="76"/>
      <c r="U16" s="77"/>
    </row>
    <row r="17" spans="1:21" ht="21" customHeight="1" hidden="1">
      <c r="A17" s="241">
        <v>5</v>
      </c>
      <c r="B17" s="246"/>
      <c r="C17" s="66"/>
      <c r="D17" s="66"/>
      <c r="E17" s="58"/>
      <c r="F17" s="59"/>
      <c r="G17" s="60"/>
      <c r="H17" s="61"/>
      <c r="I17" s="62"/>
      <c r="J17" s="59"/>
      <c r="K17" s="59"/>
      <c r="L17" s="61"/>
      <c r="M17" s="62"/>
      <c r="N17" s="59"/>
      <c r="O17" s="62"/>
      <c r="P17" s="61"/>
      <c r="Q17" s="62"/>
      <c r="R17" s="59"/>
      <c r="S17" s="61"/>
      <c r="T17" s="79">
        <f>H17+L17+P17</f>
        <v>0</v>
      </c>
      <c r="U17" s="83"/>
    </row>
    <row r="18" spans="1:21" ht="21" customHeight="1" hidden="1">
      <c r="A18" s="241"/>
      <c r="B18" s="248"/>
      <c r="C18" s="66"/>
      <c r="D18" s="66"/>
      <c r="E18" s="58"/>
      <c r="F18" s="58"/>
      <c r="G18" s="58"/>
      <c r="H18" s="78"/>
      <c r="I18" s="62"/>
      <c r="J18" s="59"/>
      <c r="K18" s="59"/>
      <c r="L18" s="61"/>
      <c r="M18" s="62"/>
      <c r="N18" s="59"/>
      <c r="O18" s="59"/>
      <c r="P18" s="61"/>
      <c r="Q18" s="62"/>
      <c r="R18" s="59"/>
      <c r="S18" s="61"/>
      <c r="T18" s="62"/>
      <c r="U18" s="79"/>
    </row>
    <row r="19" spans="1:25" ht="41.25" customHeight="1">
      <c r="A19" s="38"/>
      <c r="B19" s="39"/>
      <c r="C19" s="40"/>
      <c r="D19" s="40"/>
      <c r="E19" s="40"/>
      <c r="F19" s="41"/>
      <c r="G19" s="41"/>
      <c r="H19" s="41"/>
      <c r="I19" s="41"/>
      <c r="J19" s="41"/>
      <c r="K19" s="41"/>
      <c r="L19" s="276" t="s">
        <v>87</v>
      </c>
      <c r="M19" s="276"/>
      <c r="N19" s="276"/>
      <c r="O19" s="276"/>
      <c r="P19" s="276"/>
      <c r="Q19" s="276"/>
      <c r="R19" s="276"/>
      <c r="S19" s="276"/>
      <c r="T19" s="276"/>
      <c r="U19" s="276"/>
      <c r="Y19" s="45"/>
    </row>
    <row r="20" spans="1:25" ht="41.25" customHeight="1" hidden="1">
      <c r="A20" s="38"/>
      <c r="B20" s="39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2"/>
      <c r="X20" s="44"/>
      <c r="Y20" s="45"/>
    </row>
    <row r="21" spans="1:25" ht="41.25" customHeight="1" hidden="1">
      <c r="A21" s="38"/>
      <c r="B21" s="39"/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80">
        <v>0.00011574074074074073</v>
      </c>
      <c r="T21" s="80"/>
      <c r="U21" s="41"/>
      <c r="V21" s="42"/>
      <c r="W21" s="42"/>
      <c r="X21" s="44"/>
      <c r="Y21" s="45"/>
    </row>
    <row r="22" spans="1:25" ht="41.25" customHeight="1" hidden="1">
      <c r="A22" s="38"/>
      <c r="B22" s="39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42"/>
      <c r="X22" s="44"/>
      <c r="Y22" s="45"/>
    </row>
    <row r="23" spans="1:25" ht="41.25" customHeight="1">
      <c r="A23" s="54" t="s">
        <v>21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32"/>
      <c r="P23" s="32"/>
      <c r="Q23" s="32"/>
      <c r="R23" s="32"/>
      <c r="S23" s="32"/>
      <c r="T23" s="32"/>
      <c r="U23" s="32"/>
      <c r="V23" s="14"/>
      <c r="W23" s="14"/>
      <c r="X23" s="139"/>
      <c r="Y23" s="139"/>
    </row>
    <row r="24" spans="1:25" ht="41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32"/>
      <c r="P24" s="32"/>
      <c r="Q24" s="32"/>
      <c r="R24" s="32"/>
      <c r="S24" s="32"/>
      <c r="T24" s="32"/>
      <c r="U24" s="32"/>
      <c r="V24" s="14"/>
      <c r="W24" s="14"/>
      <c r="X24" s="139"/>
      <c r="Y24" s="139"/>
    </row>
  </sheetData>
  <sheetProtection selectLockedCells="1" selectUnlockedCells="1"/>
  <mergeCells count="61">
    <mergeCell ref="B13:B14"/>
    <mergeCell ref="G9:G10"/>
    <mergeCell ref="L19:U19"/>
    <mergeCell ref="K9:K10"/>
    <mergeCell ref="O9:O10"/>
    <mergeCell ref="O11:O12"/>
    <mergeCell ref="S13:S14"/>
    <mergeCell ref="T13:T14"/>
    <mergeCell ref="U13:U14"/>
    <mergeCell ref="P11:P12"/>
    <mergeCell ref="M13:M14"/>
    <mergeCell ref="G13:G14"/>
    <mergeCell ref="H13:H14"/>
    <mergeCell ref="K13:K14"/>
    <mergeCell ref="P13:P14"/>
    <mergeCell ref="I5:L6"/>
    <mergeCell ref="E11:E12"/>
    <mergeCell ref="I11:I12"/>
    <mergeCell ref="E13:E14"/>
    <mergeCell ref="I13:I14"/>
    <mergeCell ref="M11:M12"/>
    <mergeCell ref="X23:Y23"/>
    <mergeCell ref="X24:Y24"/>
    <mergeCell ref="E9:E10"/>
    <mergeCell ref="H9:H10"/>
    <mergeCell ref="I9:I10"/>
    <mergeCell ref="L9:L10"/>
    <mergeCell ref="M9:M10"/>
    <mergeCell ref="P9:P10"/>
    <mergeCell ref="L13:L14"/>
    <mergeCell ref="O13:O14"/>
    <mergeCell ref="A17:A18"/>
    <mergeCell ref="B17:B18"/>
    <mergeCell ref="A9:A10"/>
    <mergeCell ref="B9:B10"/>
    <mergeCell ref="A11:A12"/>
    <mergeCell ref="U11:U12"/>
    <mergeCell ref="K11:K12"/>
    <mergeCell ref="L11:L12"/>
    <mergeCell ref="S11:S12"/>
    <mergeCell ref="T11:T12"/>
    <mergeCell ref="E5:H6"/>
    <mergeCell ref="U9:U10"/>
    <mergeCell ref="A13:A14"/>
    <mergeCell ref="B11:B12"/>
    <mergeCell ref="A15:A16"/>
    <mergeCell ref="B15:B16"/>
    <mergeCell ref="U5:U7"/>
    <mergeCell ref="T5:T7"/>
    <mergeCell ref="T9:T10"/>
    <mergeCell ref="Q5:S6"/>
    <mergeCell ref="M5:P6"/>
    <mergeCell ref="G11:G12"/>
    <mergeCell ref="H11:H12"/>
    <mergeCell ref="A2:Y2"/>
    <mergeCell ref="A3:Y3"/>
    <mergeCell ref="A4:Y4"/>
    <mergeCell ref="A5:A7"/>
    <mergeCell ref="B5:B7"/>
    <mergeCell ref="C5:C7"/>
    <mergeCell ref="D5:D7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Gundega</dc:creator>
  <cp:keywords/>
  <dc:description/>
  <cp:lastModifiedBy>Lietotajs</cp:lastModifiedBy>
  <dcterms:created xsi:type="dcterms:W3CDTF">2014-03-01T15:29:38Z</dcterms:created>
  <dcterms:modified xsi:type="dcterms:W3CDTF">2017-03-29T06:02:23Z</dcterms:modified>
  <cp:category/>
  <cp:version/>
  <cp:contentType/>
  <cp:contentStatus/>
</cp:coreProperties>
</file>